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book.xml" ContentType="application/vnd.openxmlformats-officedocument.spreadsheetml.sheet.m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Notice" sheetId="1" r:id="rId4"/>
    <sheet state="visible" name="Digital Cleanup Données" sheetId="2" r:id="rId5"/>
    <sheet state="visible" name="Digital Cleanup Réemploi" sheetId="3" r:id="rId6"/>
    <sheet state="visible" name="Digital Cleanup Recyclage" sheetId="4" r:id="rId7"/>
  </sheets>
  <definedNames/>
  <calcPr/>
</workbook>
</file>

<file path=xl/sharedStrings.xml><?xml version="1.0" encoding="utf-8"?>
<sst xmlns="http://schemas.openxmlformats.org/spreadsheetml/2006/main" count="123" uniqueCount="110">
  <si>
    <r>
      <rPr>
        <rFont val="Raleway"/>
        <b/>
        <color rgb="FF418FDE"/>
        <sz val="11.0"/>
      </rPr>
      <t xml:space="preserve">Bienvenue </t>
    </r>
    <r>
      <rPr>
        <rFont val="Raleway"/>
        <color rgb="FF000000"/>
        <sz val="11.0"/>
      </rPr>
      <t xml:space="preserve">dans l'outil qui va vous permettre de </t>
    </r>
    <r>
      <rPr>
        <rFont val="Raleway"/>
        <b/>
        <color rgb="FF418FDE"/>
        <sz val="11.0"/>
      </rPr>
      <t>comprendre votre impact</t>
    </r>
    <r>
      <rPr>
        <rFont val="Raleway"/>
        <b/>
        <color rgb="FF000000"/>
        <sz val="11.0"/>
      </rPr>
      <t xml:space="preserve"> </t>
    </r>
    <r>
      <rPr>
        <rFont val="Raleway"/>
        <color rgb="FF000000"/>
        <sz val="11.0"/>
      </rPr>
      <t xml:space="preserve">après l'opération.
Grâce à lui, vous allez pouvoir plus facilement vous rendre compte du </t>
    </r>
    <r>
      <rPr>
        <rFont val="Raleway"/>
        <b/>
        <color rgb="FF418FDE"/>
        <sz val="11.0"/>
      </rPr>
      <t>gain environnemental</t>
    </r>
    <r>
      <rPr>
        <rFont val="Raleway"/>
        <color rgb="FF000000"/>
        <sz val="11.0"/>
      </rPr>
      <t xml:space="preserve"> engendré par votre action.
Et rien de mieux que des équivalences pour mieux concrétiser notre impact !</t>
    </r>
  </si>
  <si>
    <t xml:space="preserve">Comment utiliser cet outil ? </t>
  </si>
  <si>
    <r>
      <rPr>
        <rFont val="Raleway"/>
        <color theme="1"/>
        <sz val="11.0"/>
      </rPr>
      <t xml:space="preserve">1. </t>
    </r>
    <r>
      <rPr>
        <rFont val="Raleway"/>
        <b/>
        <color rgb="FF418FDE"/>
        <sz val="11.0"/>
      </rPr>
      <t>Rendez-vous</t>
    </r>
    <r>
      <rPr>
        <rFont val="Raleway"/>
        <color rgb="FF418FDE"/>
        <sz val="11.0"/>
      </rPr>
      <t xml:space="preserve"> </t>
    </r>
    <r>
      <rPr>
        <rFont val="Raleway"/>
        <color theme="1"/>
        <sz val="11.0"/>
      </rPr>
      <t>dans l'onglet correspondant à la catégorie de votre Digital Cleanup :</t>
    </r>
  </si>
  <si>
    <t>Digital Cleanup Données</t>
  </si>
  <si>
    <t>Digital Cleanup Réemploi</t>
  </si>
  <si>
    <t>Digital Cleanup Recyclage</t>
  </si>
  <si>
    <r>
      <rPr>
        <rFont val="Raleway"/>
        <color theme="1"/>
        <sz val="11.0"/>
      </rPr>
      <t xml:space="preserve">2. </t>
    </r>
    <r>
      <rPr>
        <rFont val="Raleway"/>
        <b/>
        <color rgb="FF418FDE"/>
        <sz val="11.0"/>
      </rPr>
      <t xml:space="preserve">Comprenez </t>
    </r>
    <r>
      <rPr>
        <rFont val="Raleway"/>
        <color theme="1"/>
        <sz val="11.0"/>
      </rPr>
      <t>dans la première section l'impact de votre opération.</t>
    </r>
  </si>
  <si>
    <r>
      <rPr>
        <rFont val="Raleway"/>
        <color theme="1"/>
        <sz val="11.0"/>
      </rPr>
      <t xml:space="preserve">3. </t>
    </r>
    <r>
      <rPr>
        <rFont val="Raleway"/>
        <b/>
        <color rgb="FF418FDE"/>
        <sz val="11.0"/>
      </rPr>
      <t xml:space="preserve">Remplissez </t>
    </r>
    <r>
      <rPr>
        <rFont val="Raleway"/>
        <color theme="1"/>
        <sz val="11.0"/>
      </rPr>
      <t>dans la deuxième section les cellules grisées, liées aux chiffres globaux de votre opération.</t>
    </r>
  </si>
  <si>
    <r>
      <rPr>
        <rFont val="Raleway"/>
        <color theme="1"/>
        <sz val="11.0"/>
      </rPr>
      <t xml:space="preserve">4. </t>
    </r>
    <r>
      <rPr>
        <rFont val="Raleway"/>
        <b/>
        <color rgb="FF418FDE"/>
        <sz val="11.0"/>
      </rPr>
      <t>Félicitez-vous</t>
    </r>
    <r>
      <rPr>
        <rFont val="Raleway"/>
        <color theme="1"/>
        <sz val="11.0"/>
      </rPr>
      <t xml:space="preserve"> de votre impact positif ! Et</t>
    </r>
    <r>
      <rPr>
        <rFont val="Raleway"/>
        <b/>
        <color rgb="FF006D90"/>
        <sz val="11.0"/>
      </rPr>
      <t xml:space="preserve"> </t>
    </r>
    <r>
      <rPr>
        <rFont val="Raleway"/>
        <b/>
        <color rgb="FF418FDE"/>
        <sz val="11.0"/>
      </rPr>
      <t>suivez les liens</t>
    </r>
    <r>
      <rPr>
        <rFont val="Raleway"/>
        <b/>
        <color rgb="FF006D90"/>
        <sz val="11.0"/>
      </rPr>
      <t xml:space="preserve"> </t>
    </r>
    <r>
      <rPr>
        <rFont val="Raleway"/>
        <color theme="1"/>
        <sz val="11.0"/>
      </rPr>
      <t>pour encore mieux apprécier votre impact positif.</t>
    </r>
  </si>
  <si>
    <r>
      <rPr>
        <rFont val="Raleway"/>
        <color theme="1"/>
        <sz val="11.0"/>
      </rPr>
      <t xml:space="preserve">5. Si vous êtes </t>
    </r>
    <r>
      <rPr>
        <rFont val="Raleway"/>
        <b/>
        <color rgb="FF418FDE"/>
        <sz val="11.0"/>
      </rPr>
      <t>organisateur.rice</t>
    </r>
    <r>
      <rPr>
        <rFont val="Raleway"/>
        <color theme="1"/>
        <sz val="11.0"/>
      </rPr>
      <t xml:space="preserve">, n'oubliez pas de </t>
    </r>
    <r>
      <rPr>
        <rFont val="Raleway"/>
        <b/>
        <color rgb="FF418FDE"/>
        <sz val="11.0"/>
      </rPr>
      <t>remplir le formulaire bilan</t>
    </r>
    <r>
      <rPr>
        <rFont val="Raleway"/>
        <color theme="1"/>
        <sz val="11.0"/>
      </rPr>
      <t xml:space="preserve"> pour chaque Digital Cleanup organisé depuis votre espace en ligne : </t>
    </r>
  </si>
  <si>
    <r>
      <rPr>
        <rFont val="Raleway"/>
        <b/>
        <color rgb="FFDA1984"/>
        <sz val="11.0"/>
      </rPr>
      <t xml:space="preserve">--&gt; </t>
    </r>
    <r>
      <rPr>
        <rFont val="Raleway"/>
        <b/>
        <color rgb="FFDA1984"/>
        <sz val="11.0"/>
        <u/>
      </rPr>
      <t>https://digital-cleanup-day.fr/mes-digital-cleanups/</t>
    </r>
  </si>
  <si>
    <t>1 - Comprendre mon impact après mon opération 
Digital Cleanup Données</t>
  </si>
  <si>
    <r>
      <rPr>
        <rFont val="Raleway"/>
        <b/>
        <color rgb="FF0563C1"/>
        <sz val="12.0"/>
      </rPr>
      <t xml:space="preserve">J'ai nettoyé : 
</t>
    </r>
    <r>
      <rPr>
        <rFont val="Raleway"/>
        <b/>
        <color rgb="FFDD0079"/>
        <sz val="12.0"/>
      </rPr>
      <t>⬇⬇⬇</t>
    </r>
  </si>
  <si>
    <r>
      <rPr>
        <rFont val="Raleway"/>
        <b/>
        <color rgb="FFDD0079"/>
        <sz val="10.0"/>
      </rPr>
      <t xml:space="preserve">Mes données sur 
</t>
    </r>
    <r>
      <rPr>
        <rFont val="Raleway"/>
        <b/>
        <color rgb="FF0563C1"/>
        <sz val="10.0"/>
      </rPr>
      <t>le cloud (mails ou fichiers )</t>
    </r>
  </si>
  <si>
    <r>
      <rPr>
        <rFont val="Raleway"/>
        <color theme="1"/>
        <sz val="10.0"/>
      </rPr>
      <t xml:space="preserve">Bravo, vous avez supprimé de nombreuses données hébergées dans les différents serveurs (cloud) ! 
Supprimer des données dans le cloud a avant tout pour objectif de prendre conscience de l’ensemble des données manipulées et transférées. Stockage et transfert sont intrinsèquement liés. Le coût environnemental de stockage dans le cloud représente, selon les études publiées jusqu’à ce jour, une part faible de l’empreinte environnementale du numérique. Le coût environnemental de transfert est lui un peu plus élevé. L’enjeu est donc avant tout d’être en capacité de </t>
    </r>
    <r>
      <rPr>
        <rFont val="Raleway"/>
        <b/>
        <color rgb="FFDD0079"/>
        <sz val="10.0"/>
      </rPr>
      <t>prendre conscience de l’immense quantité de données qu’on manipule</t>
    </r>
    <r>
      <rPr>
        <rFont val="Raleway"/>
        <b/>
        <color rgb="FF006D90"/>
        <sz val="10.0"/>
      </rPr>
      <t xml:space="preserve"> </t>
    </r>
    <r>
      <rPr>
        <rFont val="Raleway"/>
        <color theme="1"/>
        <sz val="10.0"/>
      </rPr>
      <t xml:space="preserve">sans toujours se soucier de la taille de chaque fichier transféré.
Vous pouvez calculer - plus bas dans la section 2 - une estimation de votre empreinte carbone économisée, liée au poids total des données supprimées. </t>
    </r>
    <r>
      <rPr>
        <rFont val="Raleway"/>
        <color rgb="FFDD0079"/>
        <sz val="10.0"/>
      </rPr>
      <t>⬇</t>
    </r>
  </si>
  <si>
    <r>
      <rPr>
        <rFont val="Raleway"/>
        <b/>
        <color rgb="FFDD0079"/>
        <sz val="10.0"/>
      </rPr>
      <t xml:space="preserve">Mes publications sur 
</t>
    </r>
    <r>
      <rPr>
        <rFont val="Raleway"/>
        <b/>
        <color rgb="FF0563C1"/>
        <sz val="10.0"/>
      </rPr>
      <t xml:space="preserve">les réseaux sociaux </t>
    </r>
  </si>
  <si>
    <r>
      <rPr>
        <rFont val="Raleway"/>
        <color theme="1"/>
        <sz val="10.0"/>
      </rPr>
      <t xml:space="preserve">Bravo, vous avez supprimé de nombreuses publications ! 
Nettoyer ses données sur les réseaux sociaux vous a permis de </t>
    </r>
    <r>
      <rPr>
        <rFont val="Raleway"/>
        <b/>
        <color rgb="FFDD0079"/>
        <sz val="10.0"/>
      </rPr>
      <t>libérer de l’espace de stockage</t>
    </r>
    <r>
      <rPr>
        <rFont val="Raleway"/>
        <color theme="1"/>
        <sz val="10.0"/>
      </rPr>
      <t xml:space="preserve"> et de mieux </t>
    </r>
    <r>
      <rPr>
        <rFont val="Raleway"/>
        <b/>
        <color rgb="FFDD0079"/>
        <sz val="10.0"/>
      </rPr>
      <t>maîtriser votre présence sur internet</t>
    </r>
    <r>
      <rPr>
        <rFont val="Raleway"/>
        <color theme="1"/>
        <sz val="10.0"/>
      </rPr>
      <t>. Il est difficile de mesurer ses données avant/après le nettoyage. En effet, le volume de stockage affiché sur votre mobile concernant l’application du réseau social concerné, ne représente que le volume de l’application pour son fonctionnement et les données stockées en cache, pas nécessairement le poids de votre profil.</t>
    </r>
  </si>
  <si>
    <r>
      <rPr>
        <rFont val="Raleway"/>
        <b/>
        <color rgb="FFDD0079"/>
        <sz val="10.0"/>
      </rPr>
      <t xml:space="preserve">Mes fichiers ou applications sur 
</t>
    </r>
    <r>
      <rPr>
        <rFont val="Raleway"/>
        <b/>
        <color rgb="FF0563C1"/>
        <sz val="10.0"/>
      </rPr>
      <t>mon ordinateur, ma tablette ou mon smartphone</t>
    </r>
  </si>
  <si>
    <r>
      <rPr>
        <rFont val="Raleway"/>
        <color rgb="FF000000"/>
        <sz val="10.0"/>
      </rPr>
      <t xml:space="preserve">Bravo, vous avez supprimé de nombreux fichiers et applications en </t>
    </r>
    <r>
      <rPr>
        <rFont val="Raleway"/>
        <b/>
        <color rgb="FFDD0079"/>
        <sz val="10.0"/>
      </rPr>
      <t>local</t>
    </r>
    <r>
      <rPr>
        <rFont val="Raleway"/>
        <color rgb="FF000000"/>
        <sz val="10.0"/>
      </rPr>
      <t xml:space="preserve"> sur votre équipement ! 
L’enjeu de la suppression des données sur son ordinateur, ou son smartphone est le</t>
    </r>
    <r>
      <rPr>
        <rFont val="Raleway"/>
        <b/>
        <color rgb="FF006D90"/>
        <sz val="10.0"/>
      </rPr>
      <t xml:space="preserve"> </t>
    </r>
    <r>
      <rPr>
        <rFont val="Raleway"/>
        <b/>
        <color rgb="FFDD0079"/>
        <sz val="10.0"/>
      </rPr>
      <t>prolongement de la durée de vie de votre appareil</t>
    </r>
    <r>
      <rPr>
        <rFont val="Raleway"/>
        <color rgb="FFDD0079"/>
        <sz val="10.0"/>
      </rPr>
      <t>.</t>
    </r>
    <r>
      <rPr>
        <rFont val="Raleway"/>
        <color rgb="FF000000"/>
        <sz val="10.0"/>
      </rPr>
      <t xml:space="preserve"> 
Plus vous allez conserver de l’espace sur votre appareil, moins il ralentira. Les applications que vous n’utilisez pas consomment quand même de la mémoire, de la puissance et de la bande passante. Les supprimer peut permettre à votre smartphone ou votre tablette de </t>
    </r>
    <r>
      <rPr>
        <rFont val="Raleway"/>
        <b/>
        <color rgb="FFDD0079"/>
        <sz val="10.0"/>
      </rPr>
      <t>gagner en performance</t>
    </r>
    <r>
      <rPr>
        <rFont val="Raleway"/>
        <b/>
        <color rgb="FF006D90"/>
        <sz val="10.0"/>
      </rPr>
      <t xml:space="preserve">. 
</t>
    </r>
    <r>
      <rPr>
        <rFont val="Raleway"/>
        <color rgb="FF000000"/>
        <sz val="10.0"/>
      </rPr>
      <t xml:space="preserve">Alors que l’empreinte de la </t>
    </r>
    <r>
      <rPr>
        <rFont val="Raleway"/>
        <b/>
        <color rgb="FFDD0079"/>
        <sz val="10.0"/>
      </rPr>
      <t>fabrication du matériel compte pour plus de 70% de l’empreinte carbone</t>
    </r>
    <r>
      <rPr>
        <rFont val="Raleway"/>
        <color rgb="FF000000"/>
        <sz val="10.0"/>
      </rPr>
      <t xml:space="preserve"> (</t>
    </r>
    <r>
      <rPr>
        <rFont val="Raleway"/>
        <color rgb="FF1155CC"/>
        <sz val="10.0"/>
      </rPr>
      <t>Source</t>
    </r>
    <r>
      <rPr>
        <rFont val="Raleway"/>
        <color rgb="FF000000"/>
        <sz val="10.0"/>
      </rPr>
      <t>), il est fondamental de trouver des mécanismes pour prendre soin de ses équipements, faire en sorte qu’il continue à fonctionner plus longtemps sans ralentir et donc moins ressentir le besoin de le changer.</t>
    </r>
  </si>
  <si>
    <t>2 - Calculer l'empreinte carbone économisée
liée à mes données cloud supprimées</t>
  </si>
  <si>
    <r>
      <rPr>
        <rFont val="Raleway"/>
        <i/>
        <color rgb="FFFFFFFF"/>
        <sz val="10.0"/>
      </rPr>
      <t xml:space="preserve">Le calcul est basé sur l'estimation que la suppression de données permet de diminuer l’empreinte des données dans le cloud de 209,5 g CO2eq / Go / an
Pour en savoir plus sur notre méthodologie de calcul, rendez-vous sur la note descriptive de l'analyse sur le site </t>
    </r>
    <r>
      <rPr>
        <rFont val="Raleway"/>
        <i/>
        <color rgb="FF000000"/>
        <sz val="10.0"/>
      </rPr>
      <t xml:space="preserve"> </t>
    </r>
    <r>
      <rPr>
        <rFont val="Raleway"/>
        <i/>
        <color rgb="FFFFFFFF"/>
        <sz val="10.0"/>
        <u/>
      </rPr>
      <t>https://digital-cleanup-day.fr/note-methodologie-donnees-exploitees/</t>
    </r>
  </si>
  <si>
    <r>
      <rPr>
        <rFont val="Raleway"/>
        <b/>
        <color rgb="FFDD0079"/>
        <sz val="12.0"/>
      </rPr>
      <t>J'ai nettoyé des données sur</t>
    </r>
    <r>
      <rPr>
        <rFont val="Raleway"/>
        <b/>
        <color rgb="FFF2CC1E"/>
        <sz val="12.0"/>
      </rPr>
      <t xml:space="preserve"> </t>
    </r>
    <r>
      <rPr>
        <rFont val="Raleway"/>
        <b/>
        <color rgb="FF0563C1"/>
        <sz val="12.0"/>
      </rPr>
      <t xml:space="preserve">le cloud </t>
    </r>
    <r>
      <rPr>
        <rFont val="Raleway"/>
        <b/>
        <color rgb="FF006D90"/>
        <sz val="12.0"/>
      </rPr>
      <t>:</t>
    </r>
  </si>
  <si>
    <t>Poids total données cloud supprimées
(mails + drive)</t>
  </si>
  <si>
    <r>
      <rPr>
        <rFont val="Raleway"/>
        <b/>
        <color rgb="FF0563C1"/>
        <sz val="10.0"/>
      </rPr>
      <t>&lt; 1 -</t>
    </r>
    <r>
      <rPr>
        <rFont val="Raleway"/>
        <b/>
        <color rgb="FF006D90"/>
        <sz val="10.0"/>
      </rPr>
      <t xml:space="preserve"> </t>
    </r>
    <r>
      <rPr>
        <rFont val="Raleway"/>
        <color theme="1"/>
        <sz val="10.0"/>
      </rPr>
      <t>Entrez ici le nombre de Kilo-octets, de Mega-octets, de Giga-octets ou de Tera-octets que vous avez nettoyé</t>
    </r>
  </si>
  <si>
    <t>Unité</t>
  </si>
  <si>
    <t>To</t>
  </si>
  <si>
    <r>
      <rPr>
        <rFont val="Raleway"/>
        <b/>
        <color rgb="FF0563C1"/>
        <sz val="10.0"/>
      </rPr>
      <t>&lt; 2 -</t>
    </r>
    <r>
      <rPr>
        <rFont val="Raleway"/>
        <b/>
        <color rgb="FF006D90"/>
        <sz val="10.0"/>
      </rPr>
      <t xml:space="preserve"> </t>
    </r>
    <r>
      <rPr>
        <rFont val="Raleway"/>
        <color theme="1"/>
        <sz val="10.0"/>
      </rPr>
      <t xml:space="preserve"> Choisissez dans le menu déroulant la bonne unité de mesure (ko = Kilo-octet ; Mo = Mega-octet ; Go = Giga-octet ; To = Tera-octet)</t>
    </r>
  </si>
  <si>
    <t>masqué</t>
  </si>
  <si>
    <t>Equivalent en Gigaoctets :</t>
  </si>
  <si>
    <r>
      <rPr>
        <rFont val="Raleway"/>
        <b/>
        <i/>
        <color rgb="FF0563C1"/>
        <sz val="10.0"/>
      </rPr>
      <t>&lt; 2 bis -</t>
    </r>
    <r>
      <rPr>
        <rFont val="Raleway"/>
        <b/>
        <i/>
        <color rgb="FF006D90"/>
        <sz val="10.0"/>
      </rPr>
      <t xml:space="preserve"> </t>
    </r>
    <r>
      <rPr>
        <rFont val="Raleway"/>
        <i/>
        <color theme="1"/>
        <sz val="10.0"/>
      </rPr>
      <t xml:space="preserve">Automatique - ici s'affiche par défaut l'équivalent en Giga-octets du poid total nettoyé que vous aurez saisi plus haut </t>
    </r>
  </si>
  <si>
    <r>
      <rPr>
        <rFont val="Raleway"/>
        <b/>
        <color rgb="FFDD0079"/>
        <sz val="12.0"/>
      </rPr>
      <t>J'ai économisé</t>
    </r>
    <r>
      <rPr>
        <rFont val="Raleway"/>
        <b/>
        <color rgb="FF006D90"/>
        <sz val="12.0"/>
      </rPr>
      <t xml:space="preserve"> </t>
    </r>
    <r>
      <rPr>
        <rFont val="Raleway"/>
        <b/>
        <color rgb="FF0563C1"/>
        <sz val="12.0"/>
      </rPr>
      <t>au total :</t>
    </r>
  </si>
  <si>
    <t>Eq. CO2 en Grammes</t>
  </si>
  <si>
    <r>
      <rPr>
        <rFont val="Raleway"/>
        <b/>
        <color rgb="FF0563C1"/>
        <sz val="10.0"/>
      </rPr>
      <t xml:space="preserve">&lt; 3 - Equivalence </t>
    </r>
    <r>
      <rPr>
        <rFont val="Raleway"/>
        <color theme="1"/>
        <sz val="10.0"/>
      </rPr>
      <t>: ici s'affiche automatiquement en grammes, Kilogrammes et Tonnes votre contribution en terme d'économie carbone générée par votre nettoyage</t>
    </r>
  </si>
  <si>
    <t>Eq. CO2 en Kilogrammes</t>
  </si>
  <si>
    <t>Eq. CO2 en Tonnes</t>
  </si>
  <si>
    <r>
      <rPr>
        <rFont val="Raleway"/>
        <b/>
        <color rgb="FF0563C1"/>
        <sz val="14.0"/>
      </rPr>
      <t xml:space="preserve">Merci ! </t>
    </r>
    <r>
      <rPr>
        <rFont val="Raleway"/>
        <b/>
        <color rgb="FF0563C1"/>
        <sz val="11.0"/>
      </rPr>
      <t xml:space="preserve">
Grâce à vous,</t>
    </r>
    <r>
      <rPr>
        <rFont val="Raleway"/>
        <b/>
        <color rgb="FFDD0079"/>
        <sz val="11.0"/>
      </rPr>
      <t xml:space="preserve"> la planète économise l'équivalent de : </t>
    </r>
  </si>
  <si>
    <t>🚗</t>
  </si>
  <si>
    <t>Km de voiture parcourus</t>
  </si>
  <si>
    <t>✈️</t>
  </si>
  <si>
    <t>Km en avion parcourus</t>
  </si>
  <si>
    <t>💻</t>
  </si>
  <si>
    <t>Ordinateurs portables fabriqués</t>
  </si>
  <si>
    <t xml:space="preserve">📱 </t>
  </si>
  <si>
    <t>Smartphones fabriqués</t>
  </si>
  <si>
    <t>🍔</t>
  </si>
  <si>
    <t>Repas avec du boeuf consommés</t>
  </si>
  <si>
    <r>
      <rPr>
        <rFont val="Raleway"/>
        <b/>
        <color rgb="FFDD0079"/>
        <sz val="11.0"/>
      </rPr>
      <t xml:space="preserve">C’est autant d’émissions que pour fabriquer, consommer ou parcourir ...
</t>
    </r>
    <r>
      <rPr>
        <rFont val="Raleway"/>
        <b/>
        <color rgb="FF0563C1"/>
        <sz val="11.0"/>
      </rPr>
      <t>Pour voir d'autres équivalences ⬇</t>
    </r>
  </si>
  <si>
    <t>https://impactco2.fr/convertisseur</t>
  </si>
  <si>
    <r>
      <rPr>
        <rFont val="Raleway"/>
        <b/>
        <color rgb="FF0563C1"/>
        <sz val="10.0"/>
      </rPr>
      <t>&lt; 4 - En savoir plus -</t>
    </r>
    <r>
      <rPr>
        <rFont val="Raleway"/>
        <b/>
        <color rgb="FF006D90"/>
        <sz val="10.0"/>
      </rPr>
      <t xml:space="preserve"> </t>
    </r>
    <r>
      <rPr>
        <rFont val="Raleway"/>
        <b val="0"/>
        <color rgb="FF000000"/>
        <sz val="10.0"/>
      </rPr>
      <t xml:space="preserve">Suivez ce lien, et découvrez combien de jour de chauffage, de Km en TGV ou encore de litres d'eau du robinet vous avez économisés.
</t>
    </r>
    <r>
      <rPr>
        <rFont val="Raleway"/>
        <b val="0"/>
        <i/>
        <color rgb="FF000000"/>
        <sz val="10.0"/>
        <u/>
      </rPr>
      <t>/!\ Nota Bene</t>
    </r>
    <r>
      <rPr>
        <rFont val="Raleway"/>
        <b/>
        <i/>
        <color rgb="FF000000"/>
        <sz val="10.0"/>
      </rPr>
      <t xml:space="preserve"> : </t>
    </r>
    <r>
      <rPr>
        <rFont val="Raleway"/>
        <b val="0"/>
        <i/>
        <color rgb="FF000000"/>
        <sz val="10.0"/>
      </rPr>
      <t>Quelques coquilles ont été détectées sur cet outil de l'ADEME,  la dernière version n'a pas encore été mise à jour.</t>
    </r>
  </si>
  <si>
    <t>1 - Comprendre mon impact après mon opération 
Digital Cleanup Réemploi</t>
  </si>
  <si>
    <r>
      <rPr>
        <rFont val="Raleway"/>
        <b/>
        <color rgb="FF0563C1"/>
        <sz val="12.0"/>
      </rPr>
      <t xml:space="preserve">J'ai réutilisé, protégé, réparé, donné : 
</t>
    </r>
    <r>
      <rPr>
        <rFont val="Raleway"/>
        <b/>
        <color rgb="FFDD0079"/>
        <sz val="12.0"/>
      </rPr>
      <t>⬇⬇⬇</t>
    </r>
  </si>
  <si>
    <r>
      <rPr>
        <rFont val="Raleway"/>
        <b/>
        <color rgb="FF0563C1"/>
        <sz val="10.0"/>
      </rPr>
      <t xml:space="preserve">Des équipements  
</t>
    </r>
    <r>
      <rPr>
        <rFont val="Raleway"/>
        <b/>
        <color rgb="FFDD0079"/>
        <sz val="10.0"/>
      </rPr>
      <t xml:space="preserve">fonctionnels </t>
    </r>
  </si>
  <si>
    <r>
      <rPr>
        <rFont val="Raleway"/>
        <color theme="1"/>
        <sz val="10.0"/>
      </rPr>
      <t>Bravo, vous avez collecté de nombreux équipements fonctionnels pour favoriser leurs réemploi ! 
Ces anciens équipements pourtant encore fonctionnels restent la plupart du temps inutilisés dans les tiroirs alors qu’ils pourraient servir à d’autres personnes. En proposant de réparer et réutiliser, on participe au</t>
    </r>
    <r>
      <rPr>
        <rFont val="Raleway"/>
        <b/>
        <color theme="1"/>
        <sz val="10.0"/>
      </rPr>
      <t xml:space="preserve"> </t>
    </r>
    <r>
      <rPr>
        <rFont val="Raleway"/>
        <b/>
        <color rgb="FF0563C1"/>
        <sz val="10.0"/>
      </rPr>
      <t>ré-emploi du matériel fonctionnel</t>
    </r>
    <r>
      <rPr>
        <rFont val="Raleway"/>
        <color rgb="FF006D90"/>
        <sz val="10.0"/>
      </rPr>
      <t xml:space="preserve"> </t>
    </r>
    <r>
      <rPr>
        <rFont val="Raleway"/>
        <color theme="1"/>
        <sz val="10.0"/>
      </rPr>
      <t xml:space="preserve">et à </t>
    </r>
    <r>
      <rPr>
        <rFont val="Raleway"/>
        <b/>
        <color rgb="FF0563C1"/>
        <sz val="10.0"/>
      </rPr>
      <t>l’allongement de sa durée de vie</t>
    </r>
    <r>
      <rPr>
        <rFont val="Raleway"/>
        <color theme="1"/>
        <sz val="10.0"/>
      </rPr>
      <t xml:space="preserve">. On contribue ainsi à limiter les ressources utilisées pour la fabrication de nouveaux équipements numériques.
Vous pouvez calculer - plus bas dans la section 2 - une estimation globale de votre empreinte carbone économisée, liée au nombre d'équipements fonctionnels auxquels vous avez donné une seconde vie. </t>
    </r>
    <r>
      <rPr>
        <rFont val="Raleway"/>
        <color rgb="FF0563C1"/>
        <sz val="10.0"/>
      </rPr>
      <t>⬇</t>
    </r>
  </si>
  <si>
    <t>2 - Calculer l'empreinte carbone économisée
liée à mes équipements fonctionnels réemployés</t>
  </si>
  <si>
    <r>
      <rPr>
        <rFont val="Raleway"/>
        <i/>
        <sz val="10.0"/>
      </rPr>
      <t xml:space="preserve">Le calcul est basé sur les données de durée de vie moyenne de chaque type d’équipement (source ADEME), 
et en faisant l’hypothèse que nous allongeons la durée de vie de chacun de ces équipements de 2 ans après réemploi. 
Nous avons pu en déduire une économie sur le bilan environnemental de l'équipement par rapport à l'impact généré à sa fabrication 
Pour en savoir plus sur notre méthodologie de calcul, rendez-vous sur la note descriptive de l'analyse sur le site </t>
    </r>
    <r>
      <rPr>
        <rFont val="Raleway"/>
        <i/>
        <color rgb="FF000000"/>
        <sz val="10.0"/>
        <u/>
      </rPr>
      <t>https://digital-cleanup-day.fr/note-methodologie-donnees-exploitees/</t>
    </r>
  </si>
  <si>
    <r>
      <rPr>
        <rFont val="Raleway"/>
        <b/>
        <color rgb="FF0563C1"/>
        <sz val="12.0"/>
      </rPr>
      <t xml:space="preserve">J'ai réemployé des </t>
    </r>
    <r>
      <rPr>
        <rFont val="Raleway"/>
        <b/>
        <color rgb="FFDD0079"/>
        <sz val="12.0"/>
      </rPr>
      <t>équipements fonctionnels :</t>
    </r>
  </si>
  <si>
    <t>Nombre d'ordinateurs fixes
(unité centrale)</t>
  </si>
  <si>
    <r>
      <rPr>
        <rFont val="Raleway"/>
        <b/>
        <color rgb="FF0563C1"/>
        <sz val="10.0"/>
      </rPr>
      <t xml:space="preserve">&lt; 1 - </t>
    </r>
    <r>
      <rPr>
        <rFont val="Raleway"/>
        <color theme="1"/>
        <sz val="10.0"/>
      </rPr>
      <t>Entrez ici le nombre d'ordinateurs fixes fonctionnels réutilisés, protégés, réparés, donnés, ou récupérés via un partenaire</t>
    </r>
  </si>
  <si>
    <t>Nombre d'écrans</t>
  </si>
  <si>
    <r>
      <rPr>
        <rFont val="Raleway"/>
        <b/>
        <color rgb="FF0563C1"/>
        <sz val="10.0"/>
      </rPr>
      <t xml:space="preserve">&lt; 2 - </t>
    </r>
    <r>
      <rPr>
        <rFont val="Raleway"/>
        <color theme="1"/>
        <sz val="10.0"/>
      </rPr>
      <t>Entrez ici le nombre d'écrans fonctionnels réutilisés, protégés, réparés, donnés, ou récupérés via un partenaire</t>
    </r>
  </si>
  <si>
    <t>Nombre d'ordinateurs portables</t>
  </si>
  <si>
    <r>
      <rPr>
        <rFont val="Raleway"/>
        <b/>
        <color rgb="FF0563C1"/>
        <sz val="10.0"/>
      </rPr>
      <t xml:space="preserve">&lt; 3 </t>
    </r>
    <r>
      <rPr>
        <rFont val="Raleway"/>
        <b/>
        <color rgb="FF006D90"/>
        <sz val="10.0"/>
      </rPr>
      <t xml:space="preserve">- </t>
    </r>
    <r>
      <rPr>
        <rFont val="Raleway"/>
        <color theme="1"/>
        <sz val="10.0"/>
      </rPr>
      <t>Entrez ici le nombre d'ordinateurs portables fonctionnels réutilisés, protégés, réparés, donnés, ou récupérés via un partenaire</t>
    </r>
  </si>
  <si>
    <t>Nombre de tablettes</t>
  </si>
  <si>
    <r>
      <rPr>
        <rFont val="Raleway"/>
        <b/>
        <color rgb="FF0563C1"/>
        <sz val="10.0"/>
      </rPr>
      <t xml:space="preserve">&lt; 4 </t>
    </r>
    <r>
      <rPr>
        <rFont val="Raleway"/>
        <b/>
        <color rgb="FF006D90"/>
        <sz val="10.0"/>
      </rPr>
      <t xml:space="preserve">- </t>
    </r>
    <r>
      <rPr>
        <rFont val="Raleway"/>
        <color theme="1"/>
        <sz val="10.0"/>
      </rPr>
      <t>Entrez ici le nombre de tablettes fonctionnelles réutilisées, protégées, réparées, données, ou récupérées via un partenaire</t>
    </r>
  </si>
  <si>
    <t>Nombre de smartphones</t>
  </si>
  <si>
    <r>
      <rPr>
        <rFont val="Raleway"/>
        <b/>
        <color rgb="FF0563C1"/>
        <sz val="10.0"/>
      </rPr>
      <t>&lt; 5</t>
    </r>
    <r>
      <rPr>
        <rFont val="Raleway"/>
        <b/>
        <color rgb="FF006D90"/>
        <sz val="10.0"/>
      </rPr>
      <t xml:space="preserve"> - </t>
    </r>
    <r>
      <rPr>
        <rFont val="Raleway"/>
        <color theme="1"/>
        <sz val="10.0"/>
      </rPr>
      <t>Entrez ici le nombre de smarthones fonctionnels réutilisés, protégés, réparés, donnés, ou récupérés via un partenaire</t>
    </r>
  </si>
  <si>
    <r>
      <rPr>
        <rFont val="Raleway"/>
        <b/>
        <color rgb="FFDD0079"/>
        <sz val="12.0"/>
      </rPr>
      <t xml:space="preserve">J'ai économisé </t>
    </r>
    <r>
      <rPr>
        <rFont val="Raleway"/>
        <b/>
        <color rgb="FF0563C1"/>
        <sz val="12.0"/>
      </rPr>
      <t>au total :</t>
    </r>
  </si>
  <si>
    <r>
      <rPr>
        <rFont val="Raleway"/>
        <b/>
        <color rgb="FF0563C1"/>
        <sz val="10.0"/>
      </rPr>
      <t>&lt; 6 - Equivalence</t>
    </r>
    <r>
      <rPr>
        <rFont val="Raleway"/>
        <b/>
        <color rgb="FF006D90"/>
        <sz val="10.0"/>
      </rPr>
      <t xml:space="preserve"> </t>
    </r>
    <r>
      <rPr>
        <rFont val="Raleway"/>
        <color theme="1"/>
        <sz val="10.0"/>
      </rPr>
      <t>: ici s'affiche automatiquement en Kilogrammes et Tonnes votre contribution en terme d'économie carbone générée par votre opération</t>
    </r>
  </si>
  <si>
    <r>
      <rPr>
        <rFont val="Raleway"/>
        <b/>
        <color rgb="FF0563C1"/>
        <sz val="14.0"/>
      </rPr>
      <t xml:space="preserve">Merci! </t>
    </r>
    <r>
      <rPr>
        <rFont val="Raleway"/>
        <b/>
        <color rgb="FF0563C1"/>
        <sz val="11.0"/>
      </rPr>
      <t xml:space="preserve">
Grâce à vous, </t>
    </r>
    <r>
      <rPr>
        <rFont val="Raleway"/>
        <b/>
        <color rgb="FFDD0079"/>
        <sz val="11.0"/>
      </rPr>
      <t>la</t>
    </r>
    <r>
      <rPr>
        <rFont val="Raleway"/>
        <b/>
        <color rgb="FF0563C1"/>
        <sz val="11.0"/>
      </rPr>
      <t xml:space="preserve"> </t>
    </r>
    <r>
      <rPr>
        <rFont val="Raleway"/>
        <b/>
        <color rgb="FFDD0079"/>
        <sz val="11.0"/>
      </rPr>
      <t xml:space="preserve">planète économise l'équivalent de : </t>
    </r>
  </si>
  <si>
    <r>
      <rPr>
        <rFont val="Raleway"/>
        <b/>
        <color rgb="FFDD0079"/>
        <sz val="11.0"/>
      </rPr>
      <t xml:space="preserve">C’est autant d’émissions que pour fabriquer, consommer ou parcourir ... 
</t>
    </r>
    <r>
      <rPr>
        <rFont val="Raleway"/>
        <b/>
        <color rgb="FF0563C1"/>
        <sz val="11.0"/>
      </rPr>
      <t>Pour voir d'autres équivalences ⬇</t>
    </r>
  </si>
  <si>
    <r>
      <rPr>
        <rFont val="Raleway"/>
        <b/>
        <color rgb="FF0563C1"/>
        <sz val="10.0"/>
      </rPr>
      <t>&lt; 7 - En savoir plus -</t>
    </r>
    <r>
      <rPr>
        <rFont val="Raleway"/>
        <b/>
        <color rgb="FF006D90"/>
        <sz val="10.0"/>
      </rPr>
      <t xml:space="preserve"> </t>
    </r>
    <r>
      <rPr>
        <rFont val="Raleway"/>
        <b val="0"/>
        <color rgb="FF000000"/>
        <sz val="10.0"/>
      </rPr>
      <t xml:space="preserve">Suivez ce lien, et découvrez combien de jour de chauffage, de Km en TGV ou encore de litres d'eau du robinet vous avez économisés.
</t>
    </r>
    <r>
      <rPr>
        <rFont val="Raleway"/>
        <b val="0"/>
        <i/>
        <color rgb="FF000000"/>
        <sz val="10.0"/>
        <u/>
      </rPr>
      <t>/!\ Nota Bene</t>
    </r>
    <r>
      <rPr>
        <rFont val="Raleway"/>
        <b val="0"/>
        <i/>
        <color rgb="FF000000"/>
        <sz val="10.0"/>
      </rPr>
      <t xml:space="preserve"> : Quelques coquilles ont été détectées sur cet outil de l'ADEME,  la dernière version n'a pas encore été mise à jour.</t>
    </r>
  </si>
  <si>
    <t>1 - Comprendre mon impact après mon opération 
Digital Cleanup Recyclage</t>
  </si>
  <si>
    <r>
      <rPr>
        <rFont val="Raleway"/>
        <b/>
        <color rgb="FF0563C1"/>
        <sz val="12.0"/>
      </rPr>
      <t xml:space="preserve">J'ai collecté : 
</t>
    </r>
    <r>
      <rPr>
        <rFont val="Raleway"/>
        <b/>
        <color rgb="FFDA1984"/>
        <sz val="12.0"/>
      </rPr>
      <t>⬇⬇⬇</t>
    </r>
  </si>
  <si>
    <r>
      <rPr>
        <rFont val="Raleway"/>
        <b/>
        <color rgb="FF0563C1"/>
        <sz val="10.0"/>
      </rPr>
      <t xml:space="preserve">Des équipements  
</t>
    </r>
    <r>
      <rPr>
        <rFont val="Raleway"/>
        <b/>
        <color rgb="FFDD0079"/>
        <sz val="10.0"/>
      </rPr>
      <t xml:space="preserve">non fonctionnels </t>
    </r>
  </si>
  <si>
    <r>
      <rPr>
        <rFont val="Raleway"/>
        <color theme="1"/>
        <sz val="10.0"/>
      </rPr>
      <t xml:space="preserve">Bravo, vous avez collecté de nombreux équipements non fonctionnels pour favoriser leurs traitements ! Mais avant de les considérer comme des déchets, vous avez sûrement essayé de les réutiliser, c'est que nous vous encourageons à faire grâce au Digital Cleanup Réemploi. 
Les équipements numériques qui ne sont pas réparables ou non réutilisables sont alors considérés comme des déchets. Pour limiter l’impact de la fin de vie de notre équipement numérique, il est </t>
    </r>
    <r>
      <rPr>
        <rFont val="Raleway"/>
        <b/>
        <color rgb="FF0563C1"/>
        <sz val="10.0"/>
      </rPr>
      <t>important de l’apporter dans une filière normalisée de recyclage des DEEE</t>
    </r>
    <r>
      <rPr>
        <rFont val="Raleway"/>
        <color theme="1"/>
        <sz val="10.0"/>
      </rPr>
      <t xml:space="preserve"> (Déchets d’Equipements Electriques et Electroniques). Pour l'anecdote, la filière DEEE a d'ailleurs perdu son D, on ne parle plus de déchets, mais bien de EEE (Equipements Electriques et Electroniques). C’est peut-être un détail, mais cela veut dire que le réemploi vient prendre une place importante dans cette filière,
On participe ainsi à : 
- </t>
    </r>
    <r>
      <rPr>
        <rFont val="Raleway"/>
        <b/>
        <color rgb="FF0563C1"/>
        <sz val="10.0"/>
      </rPr>
      <t>moins polluer</t>
    </r>
    <r>
      <rPr>
        <rFont val="Raleway"/>
        <b/>
        <color rgb="FF006D90"/>
        <sz val="10.0"/>
      </rPr>
      <t xml:space="preserve"> </t>
    </r>
    <r>
      <rPr>
        <rFont val="Raleway"/>
        <color theme="1"/>
        <sz val="10.0"/>
      </rPr>
      <t xml:space="preserve">et éviter que notre appareil se retrouve dans des décharges sauvages illégales à ciel ouvert
- </t>
    </r>
    <r>
      <rPr>
        <rFont val="Raleway"/>
        <b/>
        <color rgb="FF0563C1"/>
        <sz val="10.0"/>
      </rPr>
      <t>limiter l’extraction de nouvelles ressources</t>
    </r>
    <r>
      <rPr>
        <rFont val="Raleway"/>
        <color theme="1"/>
        <sz val="10.0"/>
      </rPr>
      <t xml:space="preserve"> en récupérant les matériaux que l’on peut réutiliser lors du recyclage et ainsi valoriser la matière
- </t>
    </r>
    <r>
      <rPr>
        <rFont val="Raleway"/>
        <b/>
        <color rgb="FF0563C1"/>
        <sz val="10.0"/>
      </rPr>
      <t>favoriser le traitement local</t>
    </r>
    <r>
      <rPr>
        <rFont val="Raleway"/>
        <color theme="1"/>
        <sz val="10.0"/>
      </rPr>
      <t xml:space="preserve"> des filières de recyclage et les emplois nécessaires associés</t>
    </r>
  </si>
  <si>
    <t>2 - Calculer les taux de matière économisée
liée à mes équipements non fonctionnels collectés</t>
  </si>
  <si>
    <r>
      <rPr>
        <rFont val="Raleway"/>
        <i/>
        <sz val="10.0"/>
      </rPr>
      <t>Nous vous proposons de vous rendre compte de ce que devient la matière une fois l'équipement considéré comme déchet entre en filière DEEE. 
Pour cela, nous estimons  la performance de recyclage selon le type de traitement sur le poids total de vos DEEE collectés - estimations de performance basées 
sur le</t>
    </r>
    <r>
      <rPr>
        <rFont val="Raleway"/>
        <i/>
        <color rgb="FF000000"/>
        <sz val="10.0"/>
        <u/>
      </rPr>
      <t xml:space="preserve"> rapport annuel de la filière par l'ADEME sur les données de 2020</t>
    </r>
    <r>
      <rPr>
        <rFont val="Raleway"/>
        <i/>
        <sz val="10.0"/>
      </rPr>
      <t>. 
(en prenant en compte les chiffres de la Catégorie PAM = Petits appareils en mélange; correspondant notamment aux petits équipements informatiques et de télécommunications, sans les écrans : 
1% de matière réutilisée / 72% de matière effectivement recyclée / 11% de matière valorisée / 16% de matière détruite)</t>
    </r>
  </si>
  <si>
    <r>
      <rPr>
        <rFont val="Raleway"/>
        <b/>
        <color rgb="FF0563C1"/>
        <sz val="12.0"/>
      </rPr>
      <t xml:space="preserve">Parmi les </t>
    </r>
    <r>
      <rPr>
        <rFont val="Raleway"/>
        <b/>
        <color rgb="FFDD0079"/>
        <sz val="12.0"/>
      </rPr>
      <t>Déchets d'Equipements Electriques et Electroniques</t>
    </r>
    <r>
      <rPr>
        <rFont val="Raleway"/>
        <b/>
        <color rgb="FF0563C1"/>
        <sz val="12.0"/>
      </rPr>
      <t>, 
j'ai collecté  :</t>
    </r>
  </si>
  <si>
    <t>Poids total en Kg
de DEEE</t>
  </si>
  <si>
    <r>
      <rPr>
        <rFont val="Raleway"/>
        <b/>
        <color rgb="FF0563C1"/>
        <sz val="10.0"/>
      </rPr>
      <t>&lt; 1 -</t>
    </r>
    <r>
      <rPr>
        <rFont val="Raleway"/>
        <b/>
        <color rgb="FF006D90"/>
        <sz val="10.0"/>
      </rPr>
      <t xml:space="preserve"> </t>
    </r>
    <r>
      <rPr>
        <rFont val="Raleway"/>
        <color theme="1"/>
        <sz val="10.0"/>
      </rPr>
      <t xml:space="preserve">Entrez ici le poids total de votre collecte de DEEE (parmi lesquels vos ordinateurs, smartphones, tablettes ou autres accessoires informatiqques non fonctionnels) </t>
    </r>
  </si>
  <si>
    <r>
      <rPr>
        <rFont val="Raleway"/>
        <b/>
        <color rgb="FF0563C1"/>
        <sz val="12.0"/>
      </rPr>
      <t xml:space="preserve">Cela correspond </t>
    </r>
    <r>
      <rPr>
        <rFont val="Raleway"/>
        <b/>
        <color rgb="FFDD0079"/>
        <sz val="12.0"/>
      </rPr>
      <t xml:space="preserve">au total à </t>
    </r>
    <r>
      <rPr>
        <rFont val="Raleway"/>
        <b/>
        <color rgb="FF006D90"/>
        <sz val="12.0"/>
      </rPr>
      <t>:</t>
    </r>
  </si>
  <si>
    <t>Matière réutilisée en Kilogrammes</t>
  </si>
  <si>
    <r>
      <rPr>
        <rFont val="Raleway"/>
        <b/>
        <color rgb="FF0563C1"/>
        <sz val="10.0"/>
      </rPr>
      <t xml:space="preserve">&lt; 2 - Equivalence </t>
    </r>
    <r>
      <rPr>
        <rFont val="Raleway"/>
        <color rgb="FF0563C1"/>
        <sz val="10.0"/>
      </rPr>
      <t>:</t>
    </r>
    <r>
      <rPr>
        <rFont val="Raleway"/>
        <color theme="1"/>
        <sz val="10.0"/>
      </rPr>
      <t xml:space="preserve"> ici s'affiche en Kilogrammes votre contribution en terme de </t>
    </r>
    <r>
      <rPr>
        <rFont val="Raleway"/>
        <color theme="1"/>
        <sz val="10.0"/>
        <u/>
      </rPr>
      <t xml:space="preserve">matière </t>
    </r>
    <r>
      <rPr>
        <rFont val="Raleway"/>
        <color theme="1"/>
        <sz val="10.0"/>
      </rPr>
      <t>:
-</t>
    </r>
    <r>
      <rPr>
        <rFont val="Raleway"/>
        <b/>
        <color theme="1"/>
        <sz val="10.0"/>
      </rPr>
      <t xml:space="preserve"> </t>
    </r>
    <r>
      <rPr>
        <rFont val="Raleway"/>
        <b/>
        <color rgb="FFDD0079"/>
        <sz val="10.0"/>
      </rPr>
      <t>réutilisée</t>
    </r>
    <r>
      <rPr>
        <rFont val="Raleway"/>
        <color rgb="FFDD0079"/>
        <sz val="10.0"/>
      </rPr>
      <t xml:space="preserve"> </t>
    </r>
    <r>
      <rPr>
        <rFont val="Raleway"/>
        <color theme="1"/>
        <sz val="10.0"/>
      </rPr>
      <t xml:space="preserve">:  les équipements informatiques, ayant une durée d’usage par leur détenteur inférieure à leur durée de vie, génèrent des gisements intéressants pour le réemploi, à la fois en termes de qualité et de quantité.
- </t>
    </r>
    <r>
      <rPr>
        <rFont val="Raleway"/>
        <b/>
        <color rgb="FFDD0079"/>
        <sz val="10.0"/>
      </rPr>
      <t xml:space="preserve">recyclée </t>
    </r>
    <r>
      <rPr>
        <rFont val="Raleway"/>
        <color theme="1"/>
        <sz val="10.0"/>
      </rPr>
      <t xml:space="preserve">ou toutes autres formes de valorisation de la matière pour service à un autre usage  
- </t>
    </r>
    <r>
      <rPr>
        <rFont val="Raleway"/>
        <b/>
        <color rgb="FFDD0079"/>
        <sz val="10.0"/>
      </rPr>
      <t xml:space="preserve">valorisée </t>
    </r>
    <r>
      <rPr>
        <rFont val="Raleway"/>
        <color theme="1"/>
        <sz val="10.0"/>
      </rPr>
      <t xml:space="preserve">énergétiquement pour produire de l'énergie
- </t>
    </r>
    <r>
      <rPr>
        <rFont val="Raleway"/>
        <b/>
        <color rgb="FFDD0079"/>
        <sz val="10.0"/>
      </rPr>
      <t xml:space="preserve">détruite </t>
    </r>
    <r>
      <rPr>
        <rFont val="Raleway"/>
        <color theme="1"/>
        <sz val="10.0"/>
      </rPr>
      <t>: l'élimination consiste à une incinération sans valorisation énergétique ou en stockage en décharge</t>
    </r>
  </si>
  <si>
    <t>Matière recyclée en Kilogrammes</t>
  </si>
  <si>
    <t>Matière valorisée en Kilogrammes</t>
  </si>
  <si>
    <t>Matière détruite en Kilogrammes</t>
  </si>
  <si>
    <r>
      <rPr>
        <rFont val="Raleway"/>
        <b/>
        <color rgb="FF0563C1"/>
        <sz val="14.0"/>
      </rPr>
      <t xml:space="preserve">Merci! </t>
    </r>
    <r>
      <rPr>
        <rFont val="Raleway"/>
        <b/>
        <color rgb="FF0563C1"/>
        <sz val="11.0"/>
      </rPr>
      <t xml:space="preserve">
Grâce à vous, la </t>
    </r>
    <r>
      <rPr>
        <rFont val="Raleway"/>
        <b/>
        <color rgb="FFDD0079"/>
        <sz val="11.0"/>
      </rPr>
      <t xml:space="preserve">planète économise notamment l'équivalent de : 
</t>
    </r>
    <r>
      <rPr>
        <rFont val="Raleway"/>
        <b val="0"/>
        <i/>
        <color theme="1"/>
        <sz val="8.0"/>
      </rPr>
      <t xml:space="preserve">*estimation basé sur le bilan matières contenues dans les DEEE, selon le </t>
    </r>
    <r>
      <rPr>
        <rFont val="Raleway"/>
        <b val="0"/>
        <i/>
        <color rgb="FF000000"/>
        <sz val="8.0"/>
        <u/>
      </rPr>
      <t>rapport d'activité 2021 d'Ecologic</t>
    </r>
  </si>
  <si>
    <t>🔗</t>
  </si>
  <si>
    <t>Kg de métaux ferreux</t>
  </si>
  <si>
    <t>🧴</t>
  </si>
  <si>
    <t>Kg de plastiques</t>
  </si>
  <si>
    <t>🏍</t>
  </si>
  <si>
    <t>Kg d'induits</t>
  </si>
  <si>
    <t>🍫</t>
  </si>
  <si>
    <t>Kg d'aluminium</t>
  </si>
  <si>
    <t>🏙</t>
  </si>
  <si>
    <t>Kg de béton et autres minéraux</t>
  </si>
  <si>
    <t>🧲</t>
  </si>
  <si>
    <t>Kg d'autres métaux non-ferreux</t>
  </si>
  <si>
    <t>🔩</t>
  </si>
  <si>
    <t>Kg d'inox</t>
  </si>
  <si>
    <t>🎺</t>
  </si>
  <si>
    <t>Kg de cuivre</t>
  </si>
  <si>
    <t>🍾</t>
  </si>
  <si>
    <t>Kg de verre</t>
  </si>
  <si>
    <t>💳</t>
  </si>
  <si>
    <t>Kg de cartes électroniques</t>
  </si>
  <si>
    <r>
      <rPr>
        <rFont val="Raleway"/>
        <b/>
        <color rgb="FFDD0079"/>
        <sz val="11.0"/>
      </rPr>
      <t xml:space="preserve">C’est autant d’émissions que pour fabriquer, consommer ou parcourir 
</t>
    </r>
    <r>
      <rPr>
        <rFont val="Raleway"/>
        <b/>
        <color rgb="FF0563C1"/>
        <sz val="11.0"/>
      </rPr>
      <t>Pour voir d'autres équivalences liées à vos équipements numérique ⬇</t>
    </r>
  </si>
  <si>
    <t>https://impactco2.fr/numerique</t>
  </si>
  <si>
    <r>
      <rPr>
        <rFont val="Raleway"/>
        <b/>
        <color rgb="FF0563C1"/>
        <sz val="10.0"/>
      </rPr>
      <t>&lt; 3 - En savoir plus -</t>
    </r>
    <r>
      <rPr>
        <rFont val="Raleway"/>
        <b/>
        <color rgb="FF006D90"/>
        <sz val="10.0"/>
      </rPr>
      <t xml:space="preserve"> </t>
    </r>
    <r>
      <rPr>
        <rFont val="Raleway"/>
        <b val="0"/>
        <color rgb="FF000000"/>
        <sz val="10.0"/>
      </rPr>
      <t xml:space="preserve">Suivez ce lien, et découvrez combien en kg CO2 eq. émis par produit comprenant la fabrication, la distribution et l'usage.
</t>
    </r>
    <r>
      <rPr>
        <rFont val="Raleway"/>
        <b val="0"/>
        <i/>
        <color rgb="FF000000"/>
        <sz val="10.0"/>
        <u/>
      </rPr>
      <t xml:space="preserve">/!\ Nota Bene </t>
    </r>
    <r>
      <rPr>
        <rFont val="Raleway"/>
        <b val="0"/>
        <i/>
        <color rgb="FF000000"/>
        <sz val="10.0"/>
      </rPr>
      <t>: Quelques coquilles ont été détectées sur cet outil de l'ADEME,  la dernière version n'a pas encore été mise à jour.</t>
    </r>
  </si>
</sst>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0000"/>
    <numFmt numFmtId="165" formatCode="#,##0.0"/>
    <numFmt numFmtId="166" formatCode="#,##0.000"/>
    <numFmt numFmtId="167" formatCode="#\ ##0"/>
  </numFmts>
  <fonts count="39">
    <font>
      <sz val="11.0"/>
      <color theme="1"/>
      <name val="Calibri"/>
      <scheme val="minor"/>
    </font>
    <font>
      <sz val="11.0"/>
      <color theme="1"/>
      <name val="Calibri"/>
    </font>
    <font>
      <sz val="11.0"/>
      <color rgb="FF000000"/>
      <name val="Raleway"/>
    </font>
    <font>
      <sz val="11.0"/>
      <color theme="1"/>
      <name val="Arial"/>
    </font>
    <font>
      <b/>
      <sz val="11.0"/>
      <color rgb="FF006D90"/>
      <name val="Raleway"/>
    </font>
    <font>
      <b/>
      <sz val="12.0"/>
      <color rgb="FFDA1984"/>
      <name val="Raleway"/>
    </font>
    <font>
      <sz val="11.0"/>
      <color theme="1"/>
      <name val="Raleway"/>
    </font>
    <font>
      <sz val="11.0"/>
      <color theme="10"/>
      <name val="Calibri"/>
    </font>
    <font>
      <u/>
      <sz val="11.0"/>
      <color rgb="FFDA1984"/>
      <name val="Raleway"/>
    </font>
    <font>
      <b/>
      <sz val="11.0"/>
      <color rgb="FFDA1984"/>
      <name val="Raleway"/>
    </font>
    <font>
      <color theme="1"/>
      <name val="Arial"/>
    </font>
    <font>
      <b/>
      <sz val="14.0"/>
      <color rgb="FFFFFFFF"/>
      <name val="Raleway"/>
    </font>
    <font/>
    <font>
      <b/>
      <sz val="12.0"/>
      <color rgb="FFDD0079"/>
      <name val="Raleway"/>
    </font>
    <font>
      <b/>
      <sz val="10.0"/>
      <color rgb="FF006D90"/>
      <name val="Raleway"/>
    </font>
    <font>
      <sz val="10.0"/>
      <color theme="1"/>
      <name val="Raleway"/>
    </font>
    <font>
      <i/>
      <sz val="10.0"/>
      <color rgb="FFFFFFFF"/>
      <name val="Raleway"/>
    </font>
    <font>
      <b/>
      <sz val="11.0"/>
      <color rgb="FFF2CC1E"/>
      <name val="Raleway"/>
    </font>
    <font>
      <b/>
      <sz val="12.0"/>
      <color rgb="FFF2CC1E"/>
      <name val="Raleway"/>
    </font>
    <font>
      <sz val="10.0"/>
      <color theme="1"/>
      <name val="Arial"/>
    </font>
    <font>
      <b/>
      <sz val="10.0"/>
      <color rgb="FF0563C1"/>
      <name val="Raleway"/>
    </font>
    <font>
      <b/>
      <sz val="11.0"/>
      <color rgb="FF0563C1"/>
      <name val="Raleway"/>
    </font>
    <font>
      <i/>
      <sz val="8.0"/>
      <color theme="1"/>
      <name val="Raleway"/>
    </font>
    <font>
      <i/>
      <sz val="10.0"/>
      <color theme="1"/>
      <name val="Raleway"/>
    </font>
    <font>
      <i/>
      <sz val="11.0"/>
      <color theme="1"/>
      <name val="Raleway"/>
    </font>
    <font>
      <u/>
      <sz val="8.0"/>
      <color rgb="FF1155CC"/>
      <name val="Raleway"/>
    </font>
    <font>
      <b/>
      <sz val="11.0"/>
      <color theme="1"/>
      <name val="Raleway"/>
    </font>
    <font>
      <b/>
      <sz val="12.0"/>
      <color rgb="FF006D90"/>
      <name val="Raleway"/>
    </font>
    <font>
      <u/>
      <sz val="11.0"/>
      <color theme="10"/>
      <name val="Calibri"/>
    </font>
    <font>
      <i/>
      <u/>
      <sz val="12.0"/>
      <color rgb="FFFFFFFF"/>
      <name val="Raleway"/>
    </font>
    <font>
      <b/>
      <sz val="12.0"/>
      <color rgb="FFFFFFFF"/>
      <name val="Raleway"/>
    </font>
    <font>
      <b/>
      <sz val="14.0"/>
      <color rgb="FF000000"/>
      <name val="Raleway"/>
    </font>
    <font>
      <b/>
      <sz val="14.0"/>
      <color theme="1"/>
      <name val="Raleway"/>
    </font>
    <font>
      <i/>
      <sz val="10.0"/>
      <color rgb="FF0000FF"/>
      <name val="Raleway"/>
    </font>
    <font>
      <u/>
      <sz val="8.0"/>
      <color rgb="FF1155CC"/>
      <name val="Raleway"/>
    </font>
    <font>
      <i/>
      <u/>
      <sz val="12.0"/>
      <color rgb="FF000000"/>
      <name val="Raleway"/>
    </font>
    <font>
      <u/>
      <sz val="8.0"/>
      <color rgb="FF1155CC"/>
      <name val="Raleway"/>
    </font>
    <font>
      <b/>
      <u/>
      <sz val="11.0"/>
      <color theme="1"/>
      <name val="Raleway"/>
    </font>
    <font>
      <i/>
      <u/>
      <sz val="12.0"/>
      <color rgb="FF000000"/>
      <name val="Raleway"/>
    </font>
  </fonts>
  <fills count="6">
    <fill>
      <patternFill patternType="none"/>
    </fill>
    <fill>
      <patternFill patternType="lightGray"/>
    </fill>
    <fill>
      <patternFill patternType="solid">
        <fgColor rgb="FFDD0079"/>
        <bgColor rgb="FFDD0079"/>
      </patternFill>
    </fill>
    <fill>
      <patternFill patternType="solid">
        <fgColor rgb="FFD9D9D9"/>
        <bgColor rgb="FFD9D9D9"/>
      </patternFill>
    </fill>
    <fill>
      <patternFill patternType="solid">
        <fgColor rgb="FF418FDE"/>
        <bgColor rgb="FF418FDE"/>
      </patternFill>
    </fill>
    <fill>
      <patternFill patternType="solid">
        <fgColor rgb="FFFEC212"/>
        <bgColor rgb="FFFEC212"/>
      </patternFill>
    </fill>
  </fills>
  <borders count="102">
    <border/>
    <border>
      <left/>
      <top/>
      <bottom/>
    </border>
    <border>
      <top/>
      <bottom/>
    </border>
    <border>
      <right/>
      <top/>
      <bottom/>
    </border>
    <border>
      <left style="thick">
        <color rgb="FFDD0079"/>
      </left>
      <top style="thick">
        <color rgb="FFDD0079"/>
      </top>
      <bottom style="thick">
        <color rgb="FFDD0079"/>
      </bottom>
    </border>
    <border>
      <top style="thick">
        <color rgb="FFDD0079"/>
      </top>
      <bottom style="thick">
        <color rgb="FFDD0079"/>
      </bottom>
    </border>
    <border>
      <right style="thick">
        <color rgb="FFDD0079"/>
      </right>
      <top style="thick">
        <color rgb="FFDD0079"/>
      </top>
      <bottom style="thick">
        <color rgb="FFDD0079"/>
      </bottom>
    </border>
    <border>
      <left style="thick">
        <color rgb="FFDD0079"/>
      </left>
      <top style="thick">
        <color rgb="FFDD0079"/>
      </top>
    </border>
    <border>
      <top style="thick">
        <color rgb="FFDD0079"/>
      </top>
    </border>
    <border>
      <right style="thick">
        <color rgb="FFDD0079"/>
      </right>
      <top style="thick">
        <color rgb="FFDD0079"/>
      </top>
    </border>
    <border>
      <left style="thick">
        <color rgb="FFDD0079"/>
      </left>
    </border>
    <border>
      <right style="thick">
        <color rgb="FFDD0079"/>
      </right>
    </border>
    <border>
      <left style="thick">
        <color rgb="FFDD0079"/>
      </left>
      <right style="thick">
        <color rgb="FFDD0079"/>
      </right>
      <top style="thick">
        <color rgb="FFDD0079"/>
      </top>
    </border>
    <border>
      <left style="thick">
        <color rgb="FFDD0079"/>
      </left>
      <right style="thick">
        <color rgb="FFDD0079"/>
      </right>
    </border>
    <border>
      <left style="thick">
        <color rgb="FFDD0079"/>
      </left>
      <right style="thick">
        <color rgb="FFDD0079"/>
      </right>
      <bottom style="thick">
        <color rgb="FFDD0079"/>
      </bottom>
    </border>
    <border>
      <left style="thick">
        <color rgb="FFDD0079"/>
      </left>
      <bottom style="thick">
        <color rgb="FFDD0079"/>
      </bottom>
    </border>
    <border>
      <bottom style="thick">
        <color rgb="FFDD0079"/>
      </bottom>
    </border>
    <border>
      <right style="thick">
        <color rgb="FFDD0079"/>
      </right>
      <bottom style="thick">
        <color rgb="FFDD0079"/>
      </bottom>
    </border>
    <border>
      <left style="thick">
        <color rgb="FFDD0079"/>
      </left>
      <top style="thick">
        <color rgb="FFDD0079"/>
      </top>
      <bottom style="thin">
        <color rgb="FFFFFFFF"/>
      </bottom>
    </border>
    <border>
      <top style="thick">
        <color rgb="FFDD0079"/>
      </top>
      <bottom style="thin">
        <color rgb="FFFFFFFF"/>
      </bottom>
    </border>
    <border>
      <right style="thick">
        <color rgb="FFDD0079"/>
      </right>
      <top style="thick">
        <color rgb="FFDD0079"/>
      </top>
      <bottom style="thin">
        <color rgb="FFFFFFFF"/>
      </bottom>
    </border>
    <border>
      <left style="thick">
        <color rgb="FFDD0079"/>
      </left>
      <top style="thin">
        <color rgb="FFFFFFFF"/>
      </top>
      <bottom style="thin">
        <color rgb="FFFFFFFF"/>
      </bottom>
    </border>
    <border>
      <right style="thin">
        <color rgb="FFFFFFFF"/>
      </right>
      <top style="thin">
        <color rgb="FFFFFFFF"/>
      </top>
      <bottom style="thin">
        <color rgb="FFFFFFFF"/>
      </bottom>
    </border>
    <border>
      <right style="thick">
        <color rgb="FFDD0079"/>
      </right>
      <top style="thin">
        <color rgb="FFFFFFFF"/>
      </top>
    </border>
    <border>
      <left style="thick">
        <color rgb="FFDD0079"/>
      </left>
      <right style="thick">
        <color rgb="FFDD0079"/>
      </right>
      <top style="thick">
        <color rgb="FFDD0079"/>
      </top>
      <bottom style="thick">
        <color rgb="FFDD0079"/>
      </bottom>
    </border>
    <border>
      <right style="thick">
        <color rgb="FFDD0079"/>
      </right>
      <bottom style="thin">
        <color rgb="FFFFFFFF"/>
      </bottom>
    </border>
    <border>
      <left style="thick">
        <color rgb="FFDD0079"/>
      </left>
      <right style="thin">
        <color rgb="FFFFFFFF"/>
      </right>
      <top style="thin">
        <color rgb="FFFFFFFF"/>
      </top>
      <bottom style="thin">
        <color rgb="FFFFFFFF"/>
      </bottom>
    </border>
    <border>
      <left style="thin">
        <color rgb="FFFFFFFF"/>
      </left>
      <right style="thin">
        <color rgb="FFFFFFFF"/>
      </right>
      <bottom style="thin">
        <color rgb="FFFFFFFF"/>
      </bottom>
    </border>
    <border>
      <left style="thin">
        <color rgb="FFFFFFFF"/>
      </left>
      <right style="thin">
        <color rgb="FFFFFFFF"/>
      </right>
      <top style="thin">
        <color rgb="FFFFFFFF"/>
      </top>
      <bottom style="thin">
        <color rgb="FFFFFFFF"/>
      </bottom>
    </border>
    <border>
      <left style="thin">
        <color rgb="FFFFFFFF"/>
      </left>
      <right style="thick">
        <color rgb="FFDD0079"/>
      </right>
      <top style="thin">
        <color rgb="FFFFFFFF"/>
      </top>
      <bottom style="thin">
        <color rgb="FFFFFFFF"/>
      </bottom>
    </border>
    <border>
      <left style="thick">
        <color rgb="FFDD0079"/>
      </left>
      <top style="thin">
        <color rgb="FFFFFFFF"/>
      </top>
    </border>
    <border>
      <top style="thin">
        <color rgb="FFFFFFFF"/>
      </top>
    </border>
    <border>
      <left style="thin">
        <color rgb="FFFFFFFF"/>
      </left>
      <right style="thin">
        <color rgb="FFFFFFFF"/>
      </right>
      <top style="thin">
        <color rgb="FFFFFFFF"/>
      </top>
    </border>
    <border>
      <left style="thick">
        <color rgb="FFDD0079"/>
      </left>
      <right style="thin">
        <color rgb="FFFFFFFF"/>
      </right>
      <bottom style="thin">
        <color rgb="FFFFFFFF"/>
      </bottom>
    </border>
    <border>
      <left style="thin">
        <color rgb="FFFFFFFF"/>
      </left>
      <bottom style="thin">
        <color rgb="FFFFFFFF"/>
      </bottom>
    </border>
    <border>
      <right style="thin">
        <color rgb="FFFFFFFF"/>
      </right>
      <bottom style="thin">
        <color rgb="FFFFFFFF"/>
      </bottom>
    </border>
    <border>
      <left style="thin">
        <color rgb="FFFFFFFF"/>
      </left>
      <right style="thick">
        <color rgb="FFDD0079"/>
      </right>
      <bottom style="thin">
        <color rgb="FFFFFFFF"/>
      </bottom>
    </border>
    <border>
      <left style="thin">
        <color rgb="FFFFFFFF"/>
      </left>
      <top style="thin">
        <color rgb="FFFFFFFF"/>
      </top>
      <bottom style="thin">
        <color rgb="FFFFFFFF"/>
      </bottom>
    </border>
    <border>
      <left style="thin">
        <color rgb="FFFFFFFF"/>
      </left>
      <top style="thin">
        <color rgb="FFFFFFFF"/>
      </top>
    </border>
    <border>
      <right style="thin">
        <color rgb="FFFFFFFF"/>
      </right>
      <top style="thin">
        <color rgb="FFFFFFFF"/>
      </top>
    </border>
    <border>
      <left style="thin">
        <color rgb="FFFFFFFF"/>
      </left>
      <right style="thick">
        <color rgb="FFDD0079"/>
      </right>
      <top style="thin">
        <color rgb="FFFFFFFF"/>
      </top>
    </border>
    <border>
      <left style="thick">
        <color rgb="FF418FDE"/>
      </left>
      <top style="thick">
        <color rgb="FF418FDE"/>
      </top>
      <bottom style="thick">
        <color rgb="FF418FDE"/>
      </bottom>
    </border>
    <border>
      <top style="thick">
        <color rgb="FF418FDE"/>
      </top>
      <bottom style="thick">
        <color rgb="FF418FDE"/>
      </bottom>
    </border>
    <border>
      <right style="thick">
        <color rgb="FF418FDE"/>
      </right>
      <top style="thick">
        <color rgb="FF418FDE"/>
      </top>
      <bottom style="thick">
        <color rgb="FF418FDE"/>
      </bottom>
    </border>
    <border>
      <left style="thick">
        <color rgb="FF418FDE"/>
      </left>
      <top style="thick">
        <color rgb="FF418FDE"/>
      </top>
      <bottom/>
    </border>
    <border>
      <top style="thick">
        <color rgb="FF418FDE"/>
      </top>
      <bottom/>
    </border>
    <border>
      <right style="thick">
        <color rgb="FF418FDE"/>
      </right>
      <top style="thick">
        <color rgb="FF418FDE"/>
      </top>
      <bottom/>
    </border>
    <border>
      <left style="thick">
        <color rgb="FF418FDE"/>
      </left>
      <top/>
      <bottom style="thick">
        <color rgb="FF418FDE"/>
      </bottom>
    </border>
    <border>
      <top/>
      <bottom style="thick">
        <color rgb="FF418FDE"/>
      </bottom>
    </border>
    <border>
      <right style="thick">
        <color rgb="FF418FDE"/>
      </right>
      <top/>
      <bottom style="thick">
        <color rgb="FF418FDE"/>
      </bottom>
    </border>
    <border>
      <left style="thick">
        <color rgb="FF418FDE"/>
      </left>
      <top style="thick">
        <color rgb="FF418FDE"/>
      </top>
      <bottom style="thin">
        <color rgb="FFFFFFFF"/>
      </bottom>
    </border>
    <border>
      <top style="thick">
        <color rgb="FF418FDE"/>
      </top>
      <bottom style="thin">
        <color rgb="FFFFFFFF"/>
      </bottom>
    </border>
    <border>
      <right style="thick">
        <color rgb="FF418FDE"/>
      </right>
      <top style="thick">
        <color rgb="FF418FDE"/>
      </top>
      <bottom style="thin">
        <color rgb="FFFFFFFF"/>
      </bottom>
    </border>
    <border>
      <left style="thick">
        <color rgb="FF418FDE"/>
      </left>
      <top style="thin">
        <color rgb="FFFFFFFF"/>
      </top>
    </border>
    <border>
      <right style="thick">
        <color rgb="FF418FDE"/>
      </right>
      <top style="thin">
        <color rgb="FFFFFFFF"/>
      </top>
      <bottom style="thin">
        <color rgb="FFFFFFFF"/>
      </bottom>
    </border>
    <border>
      <left style="thick">
        <color rgb="FF418FDE"/>
      </left>
    </border>
    <border>
      <left style="thick">
        <color rgb="FF418FDE"/>
      </left>
      <right style="thick">
        <color rgb="FF418FDE"/>
      </right>
      <top style="thick">
        <color rgb="FF418FDE"/>
      </top>
      <bottom style="thick">
        <color rgb="FF418FDE"/>
      </bottom>
    </border>
    <border>
      <right style="thick">
        <color rgb="FF418FDE"/>
      </right>
    </border>
    <border>
      <left style="thick">
        <color rgb="FF418FDE"/>
      </left>
      <bottom style="thick">
        <color rgb="FF418FDE"/>
      </bottom>
    </border>
    <border>
      <bottom style="thick">
        <color rgb="FF418FDE"/>
      </bottom>
    </border>
    <border>
      <right style="thick">
        <color rgb="FF418FDE"/>
      </right>
      <top style="thin">
        <color theme="0"/>
      </top>
      <bottom style="thick">
        <color rgb="FF418FDE"/>
      </bottom>
    </border>
    <border>
      <left style="thick">
        <color rgb="FF418FDE"/>
      </left>
      <top style="thin">
        <color rgb="FFFFFFFF"/>
      </top>
      <bottom style="thin">
        <color rgb="FFFFFFFF"/>
      </bottom>
    </border>
    <border>
      <right style="thick">
        <color rgb="FF418FDE"/>
      </right>
      <top style="thin">
        <color rgb="FFFFFFFF"/>
      </top>
    </border>
    <border>
      <left style="thick">
        <color rgb="FF418FDE"/>
      </left>
      <right style="thick">
        <color rgb="FF418FDE"/>
      </right>
      <bottom style="thick">
        <color rgb="FF418FDE"/>
      </bottom>
    </border>
    <border>
      <right style="thick">
        <color rgb="FF418FDE"/>
      </right>
      <bottom style="thin">
        <color rgb="FFFFFFFF"/>
      </bottom>
    </border>
    <border>
      <left style="thick">
        <color rgb="FF418FDE"/>
      </left>
      <right style="thin">
        <color rgb="FFFFFFFF"/>
      </right>
      <top style="thin">
        <color rgb="FFFFFFFF"/>
      </top>
      <bottom style="thin">
        <color rgb="FFFFFFFF"/>
      </bottom>
    </border>
    <border>
      <left style="thin">
        <color rgb="FFFFFFFF"/>
      </left>
      <right style="thick">
        <color rgb="FF418FDE"/>
      </right>
      <top style="thin">
        <color rgb="FFFFFFFF"/>
      </top>
      <bottom style="thin">
        <color rgb="FFFFFFFF"/>
      </bottom>
    </border>
    <border>
      <left style="thick">
        <color rgb="FF418FDE"/>
      </left>
      <right style="thin">
        <color rgb="FFFFFFFF"/>
      </right>
      <bottom style="thin">
        <color rgb="FFFFFFFF"/>
      </bottom>
    </border>
    <border>
      <left style="thick">
        <color rgb="FF418FDE"/>
      </left>
      <right style="thick">
        <color rgb="FF418FDE"/>
      </right>
      <top style="thick">
        <color rgb="FF418FDE"/>
      </top>
    </border>
    <border>
      <left style="thin">
        <color rgb="FFFFFFFF"/>
      </left>
      <right style="thick">
        <color rgb="FF418FDE"/>
      </right>
      <bottom style="thin">
        <color rgb="FFFFFFFF"/>
      </bottom>
    </border>
    <border>
      <left style="thin">
        <color rgb="FFFFFFFF"/>
      </left>
      <right style="thick">
        <color rgb="FF418FDE"/>
      </right>
      <top style="thin">
        <color rgb="FFFFFFFF"/>
      </top>
    </border>
    <border>
      <right style="thick">
        <color rgb="FF418FDE"/>
      </right>
      <bottom style="thick">
        <color rgb="FF418FDE"/>
      </bottom>
    </border>
    <border>
      <left style="thin">
        <color rgb="FFF2CC1E"/>
      </left>
      <top style="thin">
        <color rgb="FFF2CC1E"/>
      </top>
      <bottom style="thin">
        <color rgb="FFF2CC1E"/>
      </bottom>
    </border>
    <border>
      <top style="thin">
        <color rgb="FFF2CC1E"/>
      </top>
      <bottom style="thin">
        <color rgb="FFF2CC1E"/>
      </bottom>
    </border>
    <border>
      <right style="thin">
        <color rgb="FFF2CC1E"/>
      </right>
      <top style="thin">
        <color rgb="FFF2CC1E"/>
      </top>
      <bottom style="thin">
        <color rgb="FFF2CC1E"/>
      </bottom>
    </border>
    <border>
      <left style="thick">
        <color rgb="FFF2CC1E"/>
      </left>
      <top style="thick">
        <color rgb="FFF2CC1E"/>
      </top>
      <bottom style="thick">
        <color rgb="FFF2CC1E"/>
      </bottom>
    </border>
    <border>
      <top style="thick">
        <color rgb="FFF2CC1E"/>
      </top>
      <bottom style="thick">
        <color rgb="FFF2CC1E"/>
      </bottom>
    </border>
    <border>
      <right style="thick">
        <color rgb="FFF2CC1E"/>
      </right>
      <top style="thick">
        <color rgb="FFF2CC1E"/>
      </top>
      <bottom style="thick">
        <color rgb="FFF2CC1E"/>
      </bottom>
    </border>
    <border>
      <left style="thick">
        <color rgb="FFFEC212"/>
      </left>
      <top style="thick">
        <color rgb="FFFEC212"/>
      </top>
      <bottom style="thick">
        <color rgb="FFFEC212"/>
      </bottom>
    </border>
    <border>
      <top style="thick">
        <color rgb="FFFEC212"/>
      </top>
      <bottom style="thick">
        <color rgb="FFFEC212"/>
      </bottom>
    </border>
    <border>
      <right style="thick">
        <color rgb="FFFEC212"/>
      </right>
      <top style="thick">
        <color rgb="FFFEC212"/>
      </top>
      <bottom style="thick">
        <color rgb="FFFEC212"/>
      </bottom>
    </border>
    <border>
      <left style="thick">
        <color rgb="FFFEC212"/>
      </left>
      <top style="thick">
        <color rgb="FFFEC212"/>
      </top>
      <bottom style="thin">
        <color rgb="FFFFFFFF"/>
      </bottom>
    </border>
    <border>
      <top style="thick">
        <color rgb="FFFEC212"/>
      </top>
      <bottom style="thin">
        <color rgb="FFFFFFFF"/>
      </bottom>
    </border>
    <border>
      <right style="thick">
        <color rgb="FFFEC212"/>
      </right>
      <top style="thick">
        <color rgb="FFFEC212"/>
      </top>
      <bottom style="thin">
        <color rgb="FFFFFFFF"/>
      </bottom>
    </border>
    <border>
      <left style="thick">
        <color rgb="FFFEC212"/>
      </left>
    </border>
    <border>
      <right style="thick">
        <color rgb="FFFEC212"/>
      </right>
      <bottom style="thin">
        <color rgb="FFFFFFFF"/>
      </bottom>
    </border>
    <border>
      <left style="thick">
        <color rgb="FFF2CC1E"/>
      </left>
      <right style="thick">
        <color rgb="FFF2CC1E"/>
      </right>
      <top style="thick">
        <color rgb="FFF2CC1E"/>
      </top>
      <bottom style="thick">
        <color rgb="FFF2CC1E"/>
      </bottom>
    </border>
    <border>
      <right style="thick">
        <color rgb="FFFEC212"/>
      </right>
      <top style="thin">
        <color rgb="FFFFFFFF"/>
      </top>
      <bottom style="thin">
        <color rgb="FFFFFFFF"/>
      </bottom>
    </border>
    <border>
      <left style="thick">
        <color rgb="FFFEC212"/>
      </left>
      <bottom style="thick">
        <color rgb="FFFEC212"/>
      </bottom>
    </border>
    <border>
      <bottom style="thick">
        <color rgb="FFFEC212"/>
      </bottom>
    </border>
    <border>
      <right style="thick">
        <color rgb="FFFEC212"/>
      </right>
      <top style="thin">
        <color theme="0"/>
      </top>
      <bottom style="thick">
        <color rgb="FFFEC212"/>
      </bottom>
    </border>
    <border>
      <left style="thick">
        <color rgb="FFFEC212"/>
      </left>
      <top style="thin">
        <color rgb="FFFFFFFF"/>
      </top>
      <bottom style="thin">
        <color rgb="FFFFFFFF"/>
      </bottom>
    </border>
    <border>
      <right style="thick">
        <color rgb="FFFEC212"/>
      </right>
      <top style="thin">
        <color rgb="FFFFFFFF"/>
      </top>
    </border>
    <border>
      <left style="thick">
        <color rgb="FFFEC212"/>
      </left>
      <right style="thick">
        <color rgb="FFFEC212"/>
      </right>
      <top style="thick">
        <color rgb="FFFEC212"/>
      </top>
      <bottom style="thick">
        <color rgb="FFFEC212"/>
      </bottom>
    </border>
    <border>
      <right style="thick">
        <color rgb="FFFEC212"/>
      </right>
    </border>
    <border>
      <left style="thick">
        <color rgb="FFFEC212"/>
      </left>
      <right style="thin">
        <color rgb="FFFFFFFF"/>
      </right>
      <top style="thin">
        <color rgb="FFFFFFFF"/>
      </top>
      <bottom style="thin">
        <color rgb="FFFFFFFF"/>
      </bottom>
    </border>
    <border>
      <left style="thin">
        <color rgb="FFFFFFFF"/>
      </left>
      <right style="thick">
        <color rgb="FFFEC212"/>
      </right>
      <top style="thin">
        <color rgb="FFFFFFFF"/>
      </top>
      <bottom style="thin">
        <color rgb="FFFFFFFF"/>
      </bottom>
    </border>
    <border>
      <left style="thick">
        <color rgb="FFFEC212"/>
      </left>
      <top style="thin">
        <color rgb="FFFFFFFF"/>
      </top>
    </border>
    <border>
      <left style="thick">
        <color rgb="FFFEC212"/>
      </left>
      <right style="thin">
        <color rgb="FFFFFFFF"/>
      </right>
      <bottom style="thin">
        <color rgb="FFFFFFFF"/>
      </bottom>
    </border>
    <border>
      <left style="thin">
        <color rgb="FFFFFFFF"/>
      </left>
      <right style="thick">
        <color rgb="FFFEC212"/>
      </right>
      <bottom style="thin">
        <color rgb="FFFFFFFF"/>
      </bottom>
    </border>
    <border>
      <left style="thin">
        <color rgb="FFFFFFFF"/>
      </left>
      <right style="thick">
        <color rgb="FFFEC212"/>
      </right>
      <top style="thin">
        <color rgb="FFFFFFFF"/>
      </top>
    </border>
    <border>
      <right style="thick">
        <color rgb="FFFEC212"/>
      </right>
      <bottom style="thick">
        <color rgb="FFFEC212"/>
      </bottom>
    </border>
  </borders>
  <cellStyleXfs count="1">
    <xf borderId="0" fillId="0" fontId="0" numFmtId="0" applyAlignment="1" applyFont="1"/>
  </cellStyleXfs>
  <cellXfs count="234">
    <xf borderId="0" fillId="0" fontId="0" numFmtId="0" xfId="0" applyAlignment="1" applyFont="1">
      <alignment readingOrder="0" shrinkToFit="0" vertical="bottom" wrapText="0"/>
    </xf>
    <xf borderId="0" fillId="0" fontId="1" numFmtId="0" xfId="0" applyAlignment="1" applyFont="1">
      <alignment horizontal="center"/>
    </xf>
    <xf borderId="0" fillId="0" fontId="1" numFmtId="0" xfId="0" applyAlignment="1" applyFont="1">
      <alignment horizontal="center" vertical="center"/>
    </xf>
    <xf borderId="0" fillId="0" fontId="1" numFmtId="0" xfId="0" applyFont="1"/>
    <xf borderId="0" fillId="0" fontId="2" numFmtId="0" xfId="0" applyAlignment="1" applyFont="1">
      <alignment shrinkToFit="0" wrapText="1"/>
    </xf>
    <xf borderId="0" fillId="0" fontId="2" numFmtId="0" xfId="0" applyAlignment="1" applyFont="1">
      <alignment readingOrder="0" shrinkToFit="0" vertical="center" wrapText="1"/>
    </xf>
    <xf borderId="0" fillId="0" fontId="3" numFmtId="0" xfId="0" applyAlignment="1" applyFont="1">
      <alignment shrinkToFit="0" wrapText="1"/>
    </xf>
    <xf borderId="0" fillId="0" fontId="4" numFmtId="0" xfId="0" applyAlignment="1" applyFont="1">
      <alignment horizontal="center" shrinkToFit="0" wrapText="1"/>
    </xf>
    <xf borderId="0" fillId="0" fontId="5" numFmtId="0" xfId="0" applyAlignment="1" applyFont="1">
      <alignment horizontal="center" readingOrder="0" shrinkToFit="0" vertical="center" wrapText="1"/>
    </xf>
    <xf borderId="0" fillId="0" fontId="6" numFmtId="0" xfId="0" applyAlignment="1" applyFont="1">
      <alignment shrinkToFit="0" wrapText="1"/>
    </xf>
    <xf borderId="0" fillId="0" fontId="6" numFmtId="0" xfId="0" applyAlignment="1" applyFont="1">
      <alignment readingOrder="0" shrinkToFit="0" wrapText="1"/>
    </xf>
    <xf borderId="0" fillId="0" fontId="7" numFmtId="0" xfId="0" applyFont="1"/>
    <xf borderId="0" fillId="0" fontId="8" numFmtId="0" xfId="0" applyAlignment="1" applyFont="1">
      <alignment shrinkToFit="0" wrapText="1"/>
    </xf>
    <xf borderId="0" fillId="0" fontId="9" numFmtId="0" xfId="0" applyAlignment="1" applyFont="1">
      <alignment readingOrder="0" shrinkToFit="0" wrapText="1"/>
    </xf>
    <xf borderId="0" fillId="0" fontId="1" numFmtId="0" xfId="0" applyAlignment="1" applyFont="1">
      <alignment shrinkToFit="0" wrapText="1"/>
    </xf>
    <xf borderId="0" fillId="0" fontId="10" numFmtId="0" xfId="0" applyAlignment="1" applyFont="1">
      <alignment horizontal="center"/>
    </xf>
    <xf borderId="0" fillId="0" fontId="11" numFmtId="0" xfId="0" applyAlignment="1" applyFont="1">
      <alignment horizontal="center" readingOrder="0" shrinkToFit="0" vertical="center" wrapText="1"/>
    </xf>
    <xf borderId="0" fillId="0" fontId="10" numFmtId="0" xfId="0" applyAlignment="1" applyFont="1">
      <alignment horizontal="center" vertical="center"/>
    </xf>
    <xf borderId="1" fillId="2" fontId="11" numFmtId="0" xfId="0" applyAlignment="1" applyBorder="1" applyFill="1" applyFont="1">
      <alignment horizontal="center" readingOrder="0" shrinkToFit="0" vertical="center" wrapText="1"/>
    </xf>
    <xf borderId="2" fillId="0" fontId="12" numFmtId="0" xfId="0" applyBorder="1" applyFont="1"/>
    <xf borderId="3" fillId="0" fontId="12" numFmtId="0" xfId="0" applyBorder="1" applyFont="1"/>
    <xf borderId="4" fillId="0" fontId="13" numFmtId="0" xfId="0" applyAlignment="1" applyBorder="1" applyFont="1">
      <alignment horizontal="center" readingOrder="0" shrinkToFit="0" vertical="center" wrapText="1"/>
    </xf>
    <xf borderId="5" fillId="0" fontId="12" numFmtId="0" xfId="0" applyBorder="1" applyFont="1"/>
    <xf borderId="6" fillId="0" fontId="12" numFmtId="0" xfId="0" applyBorder="1" applyFont="1"/>
    <xf borderId="0" fillId="0" fontId="14" numFmtId="0" xfId="0" applyAlignment="1" applyFont="1">
      <alignment horizontal="right" shrinkToFit="0" vertical="center" wrapText="1"/>
    </xf>
    <xf borderId="0" fillId="0" fontId="15" numFmtId="0" xfId="0" applyAlignment="1" applyFont="1">
      <alignment horizontal="left" shrinkToFit="0" vertical="center" wrapText="1"/>
    </xf>
    <xf borderId="4" fillId="0" fontId="14" numFmtId="0" xfId="0" applyAlignment="1" applyBorder="1" applyFont="1">
      <alignment horizontal="right" readingOrder="0" shrinkToFit="0" vertical="center" wrapText="1"/>
    </xf>
    <xf borderId="5" fillId="0" fontId="1" numFmtId="0" xfId="0" applyAlignment="1" applyBorder="1" applyFont="1">
      <alignment shrinkToFit="0" wrapText="1"/>
    </xf>
    <xf borderId="5" fillId="0" fontId="15" numFmtId="0" xfId="0" applyAlignment="1" applyBorder="1" applyFont="1">
      <alignment horizontal="left" readingOrder="0" shrinkToFit="0" vertical="center" wrapText="1"/>
    </xf>
    <xf borderId="5" fillId="0" fontId="15" numFmtId="0" xfId="0" applyAlignment="1" applyBorder="1" applyFont="1">
      <alignment horizontal="left" readingOrder="0" shrinkToFit="0" vertical="center" wrapText="1"/>
    </xf>
    <xf borderId="1" fillId="2" fontId="11" numFmtId="0" xfId="0" applyAlignment="1" applyBorder="1" applyFont="1">
      <alignment horizontal="center" shrinkToFit="0" vertical="center" wrapText="1"/>
    </xf>
    <xf borderId="1" fillId="2" fontId="16" numFmtId="0" xfId="0" applyAlignment="1" applyBorder="1" applyFont="1">
      <alignment horizontal="center" readingOrder="0" shrinkToFit="0" vertical="center" wrapText="1"/>
    </xf>
    <xf borderId="0" fillId="0" fontId="1" numFmtId="0" xfId="0" applyAlignment="1" applyFont="1">
      <alignment vertical="center"/>
    </xf>
    <xf borderId="0" fillId="0" fontId="17" numFmtId="0" xfId="0" applyAlignment="1" applyFont="1">
      <alignment horizontal="center" shrinkToFit="0" vertical="center" wrapText="1"/>
    </xf>
    <xf borderId="7" fillId="0" fontId="18" numFmtId="0" xfId="0" applyAlignment="1" applyBorder="1" applyFont="1">
      <alignment horizontal="center" readingOrder="0" shrinkToFit="0" vertical="center" wrapText="1"/>
    </xf>
    <xf borderId="8" fillId="0" fontId="12" numFmtId="0" xfId="0" applyBorder="1" applyFont="1"/>
    <xf borderId="9" fillId="0" fontId="12" numFmtId="0" xfId="0" applyBorder="1" applyFont="1"/>
    <xf borderId="0" fillId="0" fontId="17" numFmtId="0" xfId="0" applyAlignment="1" applyFont="1">
      <alignment horizontal="center" shrinkToFit="0" wrapText="1"/>
    </xf>
    <xf borderId="10" fillId="0" fontId="17" numFmtId="0" xfId="0" applyAlignment="1" applyBorder="1" applyFont="1">
      <alignment horizontal="center" shrinkToFit="0" wrapText="1"/>
    </xf>
    <xf borderId="11" fillId="0" fontId="19" numFmtId="0" xfId="0" applyBorder="1" applyFont="1"/>
    <xf borderId="0" fillId="0" fontId="14" numFmtId="0" xfId="0" applyAlignment="1" applyFont="1">
      <alignment shrinkToFit="0" wrapText="1"/>
    </xf>
    <xf borderId="10" fillId="0" fontId="20" numFmtId="0" xfId="0" applyAlignment="1" applyBorder="1" applyFont="1">
      <alignment horizontal="right" readingOrder="0" shrinkToFit="0" vertical="center" wrapText="1"/>
    </xf>
    <xf borderId="0" fillId="0" fontId="14" numFmtId="0" xfId="0" applyAlignment="1" applyFont="1">
      <alignment shrinkToFit="0" vertical="center" wrapText="1"/>
    </xf>
    <xf borderId="12" fillId="3" fontId="20" numFmtId="4" xfId="0" applyAlignment="1" applyBorder="1" applyFill="1" applyFont="1" applyNumberFormat="1">
      <alignment horizontal="center" readingOrder="0" vertical="center"/>
    </xf>
    <xf borderId="0" fillId="0" fontId="14" numFmtId="3" xfId="0" applyAlignment="1" applyFont="1" applyNumberFormat="1">
      <alignment horizontal="center" vertical="center"/>
    </xf>
    <xf borderId="11" fillId="0" fontId="15" numFmtId="0" xfId="0" applyAlignment="1" applyBorder="1" applyFont="1">
      <alignment horizontal="left" readingOrder="0" shrinkToFit="0" vertical="center" wrapText="1"/>
    </xf>
    <xf borderId="10" fillId="0" fontId="21" numFmtId="0" xfId="0" applyAlignment="1" applyBorder="1" applyFont="1">
      <alignment horizontal="right" shrinkToFit="0" wrapText="1"/>
    </xf>
    <xf borderId="13" fillId="2" fontId="17" numFmtId="0" xfId="0" applyAlignment="1" applyBorder="1" applyFont="1">
      <alignment horizontal="center" shrinkToFit="0" wrapText="1"/>
    </xf>
    <xf borderId="11" fillId="0" fontId="17" numFmtId="0" xfId="0" applyAlignment="1" applyBorder="1" applyFont="1">
      <alignment horizontal="center" shrinkToFit="0" wrapText="1"/>
    </xf>
    <xf borderId="10" fillId="0" fontId="20" numFmtId="0" xfId="0" applyAlignment="1" applyBorder="1" applyFont="1">
      <alignment horizontal="right" shrinkToFit="0" vertical="center" wrapText="1"/>
    </xf>
    <xf borderId="14" fillId="3" fontId="20" numFmtId="0" xfId="0" applyAlignment="1" applyBorder="1" applyFont="1">
      <alignment horizontal="center" readingOrder="0" vertical="center"/>
    </xf>
    <xf borderId="0" fillId="0" fontId="1" numFmtId="164" xfId="0" applyFont="1" applyNumberFormat="1"/>
    <xf borderId="0" fillId="0" fontId="15" numFmtId="0" xfId="0" applyAlignment="1" applyFont="1">
      <alignment shrinkToFit="0" vertical="center" wrapText="1"/>
    </xf>
    <xf borderId="10" fillId="0" fontId="15" numFmtId="0" xfId="0" applyAlignment="1" applyBorder="1" applyFont="1">
      <alignment shrinkToFit="0" vertical="center" wrapText="1"/>
    </xf>
    <xf borderId="11" fillId="0" fontId="15" numFmtId="0" xfId="0" applyAlignment="1" applyBorder="1" applyFont="1">
      <alignment horizontal="left" shrinkToFit="0" vertical="center" wrapText="1"/>
    </xf>
    <xf borderId="0" fillId="0" fontId="22" numFmtId="0" xfId="0" applyAlignment="1" applyFont="1">
      <alignment shrinkToFit="0" vertical="center" wrapText="1"/>
    </xf>
    <xf borderId="10" fillId="0" fontId="23" numFmtId="0" xfId="0" applyAlignment="1" applyBorder="1" applyFont="1">
      <alignment shrinkToFit="0" vertical="center" wrapText="1"/>
    </xf>
    <xf borderId="0" fillId="0" fontId="23" numFmtId="0" xfId="0" applyAlignment="1" applyFont="1">
      <alignment shrinkToFit="0" vertical="center" wrapText="1"/>
    </xf>
    <xf borderId="0" fillId="0" fontId="24" numFmtId="164" xfId="0" applyAlignment="1" applyFont="1" applyNumberFormat="1">
      <alignment horizontal="center" vertical="center"/>
    </xf>
    <xf borderId="11" fillId="0" fontId="23" numFmtId="0" xfId="0" applyAlignment="1" applyBorder="1" applyFont="1">
      <alignment horizontal="left" readingOrder="0" shrinkToFit="0" vertical="center" wrapText="1"/>
    </xf>
    <xf borderId="15" fillId="0" fontId="1" numFmtId="0" xfId="0" applyAlignment="1" applyBorder="1" applyFont="1">
      <alignment shrinkToFit="0" wrapText="1"/>
    </xf>
    <xf borderId="16" fillId="0" fontId="1" numFmtId="0" xfId="0" applyAlignment="1" applyBorder="1" applyFont="1">
      <alignment shrinkToFit="0" wrapText="1"/>
    </xf>
    <xf borderId="16" fillId="0" fontId="1" numFmtId="0" xfId="0" applyBorder="1" applyFont="1"/>
    <xf borderId="17" fillId="0" fontId="1" numFmtId="0" xfId="0" applyBorder="1" applyFont="1"/>
    <xf borderId="18" fillId="0" fontId="18" numFmtId="0" xfId="0" applyAlignment="1" applyBorder="1" applyFont="1">
      <alignment horizontal="center" readingOrder="0" shrinkToFit="0" vertical="center" wrapText="1"/>
    </xf>
    <xf borderId="19" fillId="0" fontId="12" numFmtId="0" xfId="0" applyBorder="1" applyFont="1"/>
    <xf borderId="20" fillId="0" fontId="12" numFmtId="0" xfId="0" applyBorder="1" applyFont="1"/>
    <xf borderId="21" fillId="0" fontId="17" numFmtId="0" xfId="0" applyAlignment="1" applyBorder="1" applyFont="1">
      <alignment horizontal="center" shrinkToFit="0" wrapText="1"/>
    </xf>
    <xf borderId="0" fillId="0" fontId="19" numFmtId="0" xfId="0" applyFont="1"/>
    <xf borderId="22" fillId="0" fontId="19" numFmtId="0" xfId="0" applyBorder="1" applyFont="1"/>
    <xf borderId="23" fillId="0" fontId="19" numFmtId="0" xfId="0" applyBorder="1" applyFont="1"/>
    <xf borderId="21" fillId="0" fontId="20" numFmtId="0" xfId="0" applyAlignment="1" applyBorder="1" applyFont="1">
      <alignment horizontal="right" shrinkToFit="0" vertical="center" wrapText="1"/>
    </xf>
    <xf borderId="24" fillId="0" fontId="20" numFmtId="3" xfId="0" applyAlignment="1" applyBorder="1" applyFont="1" applyNumberFormat="1">
      <alignment horizontal="center" vertical="center"/>
    </xf>
    <xf borderId="22" fillId="0" fontId="15" numFmtId="3" xfId="0" applyBorder="1" applyFont="1" applyNumberFormat="1"/>
    <xf borderId="23" fillId="0" fontId="15" numFmtId="0" xfId="0" applyAlignment="1" applyBorder="1" applyFont="1">
      <alignment horizontal="left" readingOrder="0" shrinkToFit="0" vertical="center" wrapText="1"/>
    </xf>
    <xf borderId="24" fillId="0" fontId="20" numFmtId="165" xfId="0" applyAlignment="1" applyBorder="1" applyFont="1" applyNumberFormat="1">
      <alignment horizontal="center" vertical="center"/>
    </xf>
    <xf borderId="11" fillId="0" fontId="12" numFmtId="0" xfId="0" applyBorder="1" applyFont="1"/>
    <xf borderId="21" fillId="0" fontId="20" numFmtId="0" xfId="0" applyAlignment="1" applyBorder="1" applyFont="1">
      <alignment horizontal="right" readingOrder="0" shrinkToFit="0" vertical="center" wrapText="1"/>
    </xf>
    <xf borderId="22" fillId="0" fontId="15" numFmtId="166" xfId="0" applyBorder="1" applyFont="1" applyNumberFormat="1"/>
    <xf borderId="25" fillId="0" fontId="12" numFmtId="0" xfId="0" applyBorder="1" applyFont="1"/>
    <xf borderId="0" fillId="0" fontId="15" numFmtId="0" xfId="0" applyAlignment="1" applyFont="1">
      <alignment shrinkToFit="0" wrapText="1"/>
    </xf>
    <xf borderId="26" fillId="0" fontId="15" numFmtId="0" xfId="0" applyAlignment="1" applyBorder="1" applyFont="1">
      <alignment shrinkToFit="0" wrapText="1"/>
    </xf>
    <xf borderId="27" fillId="0" fontId="15" numFmtId="0" xfId="0" applyAlignment="1" applyBorder="1" applyFont="1">
      <alignment shrinkToFit="0" wrapText="1"/>
    </xf>
    <xf borderId="27" fillId="0" fontId="15" numFmtId="0" xfId="0" applyBorder="1" applyFont="1"/>
    <xf borderId="28" fillId="0" fontId="15" numFmtId="0" xfId="0" applyBorder="1" applyFont="1"/>
    <xf borderId="29" fillId="0" fontId="25" numFmtId="0" xfId="0" applyAlignment="1" applyBorder="1" applyFont="1">
      <alignment horizontal="left"/>
    </xf>
    <xf borderId="0" fillId="0" fontId="26" numFmtId="0" xfId="0" applyAlignment="1" applyFont="1">
      <alignment horizontal="center" shrinkToFit="0" wrapText="1"/>
    </xf>
    <xf borderId="30" fillId="0" fontId="26" numFmtId="0" xfId="0" applyAlignment="1" applyBorder="1" applyFont="1">
      <alignment horizontal="center" readingOrder="0" shrinkToFit="0" vertical="center" wrapText="1"/>
    </xf>
    <xf borderId="31" fillId="0" fontId="12" numFmtId="0" xfId="0" applyBorder="1" applyFont="1"/>
    <xf borderId="23" fillId="0" fontId="12" numFmtId="0" xfId="0" applyBorder="1" applyFont="1"/>
    <xf borderId="0" fillId="0" fontId="6" numFmtId="0" xfId="0" applyAlignment="1" applyFont="1">
      <alignment horizontal="center" shrinkToFit="0" wrapText="1"/>
    </xf>
    <xf borderId="26" fillId="0" fontId="6" numFmtId="0" xfId="0" applyAlignment="1" applyBorder="1" applyFont="1">
      <alignment horizontal="center" shrinkToFit="0" wrapText="1"/>
    </xf>
    <xf borderId="28" fillId="0" fontId="6" numFmtId="0" xfId="0" applyAlignment="1" applyBorder="1" applyFont="1">
      <alignment horizontal="center" shrinkToFit="0" wrapText="1"/>
    </xf>
    <xf borderId="32" fillId="0" fontId="19" numFmtId="0" xfId="0" applyBorder="1" applyFont="1"/>
    <xf borderId="28" fillId="0" fontId="19" numFmtId="0" xfId="0" applyBorder="1" applyFont="1"/>
    <xf borderId="29" fillId="0" fontId="19" numFmtId="0" xfId="0" applyBorder="1" applyFont="1"/>
    <xf borderId="0" fillId="0" fontId="4" numFmtId="167" xfId="0" applyAlignment="1" applyFont="1" applyNumberFormat="1">
      <alignment horizontal="center" shrinkToFit="0" wrapText="1"/>
    </xf>
    <xf borderId="33" fillId="0" fontId="27" numFmtId="167" xfId="0" applyAlignment="1" applyBorder="1" applyFont="1" applyNumberFormat="1">
      <alignment horizontal="right" shrinkToFit="0" vertical="center" wrapText="1"/>
    </xf>
    <xf borderId="34" fillId="0" fontId="4" numFmtId="167" xfId="0" applyAlignment="1" applyBorder="1" applyFont="1" applyNumberFormat="1">
      <alignment horizontal="right" shrinkToFit="0" wrapText="1"/>
    </xf>
    <xf borderId="24" fillId="0" fontId="21" numFmtId="167" xfId="0" applyAlignment="1" applyBorder="1" applyFont="1" applyNumberFormat="1">
      <alignment horizontal="center" shrinkToFit="0" vertical="center" wrapText="1"/>
    </xf>
    <xf borderId="35" fillId="0" fontId="6" numFmtId="0" xfId="0" applyBorder="1" applyFont="1"/>
    <xf borderId="36" fillId="0" fontId="20" numFmtId="0" xfId="0" applyAlignment="1" applyBorder="1" applyFont="1">
      <alignment shrinkToFit="0" vertical="center" wrapText="1"/>
    </xf>
    <xf borderId="33" fillId="0" fontId="4" numFmtId="167" xfId="0" applyAlignment="1" applyBorder="1" applyFont="1" applyNumberFormat="1">
      <alignment horizontal="right" shrinkToFit="0" vertical="center" wrapText="1"/>
    </xf>
    <xf borderId="37" fillId="0" fontId="4" numFmtId="167" xfId="0" applyAlignment="1" applyBorder="1" applyFont="1" applyNumberFormat="1">
      <alignment horizontal="right" shrinkToFit="0" wrapText="1"/>
    </xf>
    <xf borderId="22" fillId="0" fontId="6" numFmtId="0" xfId="0" applyBorder="1" applyFont="1"/>
    <xf borderId="29" fillId="0" fontId="20" numFmtId="0" xfId="0" applyAlignment="1" applyBorder="1" applyFont="1">
      <alignment shrinkToFit="0" vertical="center" wrapText="1"/>
    </xf>
    <xf borderId="38" fillId="0" fontId="4" numFmtId="167" xfId="0" applyAlignment="1" applyBorder="1" applyFont="1" applyNumberFormat="1">
      <alignment horizontal="right" shrinkToFit="0" wrapText="1"/>
    </xf>
    <xf borderId="39" fillId="0" fontId="6" numFmtId="0" xfId="0" applyBorder="1" applyFont="1"/>
    <xf borderId="40" fillId="0" fontId="20" numFmtId="0" xfId="0" applyAlignment="1" applyBorder="1" applyFont="1">
      <alignment shrinkToFit="0" vertical="center" wrapText="1"/>
    </xf>
    <xf borderId="10" fillId="0" fontId="4" numFmtId="167" xfId="0" applyAlignment="1" applyBorder="1" applyFont="1" applyNumberFormat="1">
      <alignment horizontal="right" shrinkToFit="0" vertical="center" wrapText="1"/>
    </xf>
    <xf borderId="0" fillId="0" fontId="4" numFmtId="167" xfId="0" applyAlignment="1" applyFont="1" applyNumberFormat="1">
      <alignment horizontal="right" shrinkToFit="0" wrapText="1"/>
    </xf>
    <xf borderId="0" fillId="0" fontId="6" numFmtId="0" xfId="0" applyFont="1"/>
    <xf borderId="10" fillId="0" fontId="1" numFmtId="0" xfId="0" applyAlignment="1" applyBorder="1" applyFont="1">
      <alignment shrinkToFit="0" wrapText="1"/>
    </xf>
    <xf borderId="11" fillId="0" fontId="1" numFmtId="0" xfId="0" applyBorder="1" applyFont="1"/>
    <xf borderId="10" fillId="0" fontId="17" numFmtId="0" xfId="0" applyAlignment="1" applyBorder="1" applyFont="1">
      <alignment horizontal="center" readingOrder="0" shrinkToFit="0" vertical="center" wrapText="1"/>
    </xf>
    <xf borderId="0" fillId="0" fontId="28" numFmtId="0" xfId="0" applyAlignment="1" applyFont="1">
      <alignment horizontal="center" shrinkToFit="0" vertical="center" wrapText="1"/>
    </xf>
    <xf borderId="10" fillId="2" fontId="29" numFmtId="0" xfId="0" applyAlignment="1" applyBorder="1" applyFont="1">
      <alignment horizontal="center" readingOrder="0" shrinkToFit="0" vertical="center" wrapText="1"/>
    </xf>
    <xf borderId="11" fillId="0" fontId="14" numFmtId="0" xfId="0" applyAlignment="1" applyBorder="1" applyFont="1">
      <alignment horizontal="left" readingOrder="0" shrinkToFit="0" vertical="center" wrapText="1"/>
    </xf>
    <xf borderId="8" fillId="0" fontId="20" numFmtId="165" xfId="0" applyAlignment="1" applyBorder="1" applyFont="1" applyNumberFormat="1">
      <alignment horizontal="center" readingOrder="0" vertical="center"/>
    </xf>
    <xf borderId="0" fillId="0" fontId="30" numFmtId="0" xfId="0" applyAlignment="1" applyFont="1">
      <alignment horizontal="center" shrinkToFit="0" vertical="center" wrapText="1"/>
    </xf>
    <xf borderId="0" fillId="0" fontId="11" numFmtId="0" xfId="0" applyAlignment="1" applyFont="1">
      <alignment horizontal="center" shrinkToFit="0" vertical="center" wrapText="1"/>
    </xf>
    <xf borderId="41" fillId="4" fontId="31" numFmtId="0" xfId="0" applyAlignment="1" applyBorder="1" applyFill="1" applyFont="1">
      <alignment horizontal="center" readingOrder="0" shrinkToFit="0" vertical="center" wrapText="1"/>
    </xf>
    <xf borderId="42" fillId="0" fontId="12" numFmtId="0" xfId="0" applyBorder="1" applyFont="1"/>
    <xf borderId="43" fillId="0" fontId="12" numFmtId="0" xfId="0" applyBorder="1" applyFont="1"/>
    <xf borderId="41" fillId="0" fontId="18" numFmtId="0" xfId="0" applyAlignment="1" applyBorder="1" applyFont="1">
      <alignment horizontal="center" readingOrder="0" shrinkToFit="0" vertical="center" wrapText="1"/>
    </xf>
    <xf borderId="41" fillId="0" fontId="14" numFmtId="0" xfId="0" applyAlignment="1" applyBorder="1" applyFont="1">
      <alignment horizontal="right" readingOrder="0" shrinkToFit="0" vertical="center" wrapText="1"/>
    </xf>
    <xf borderId="42" fillId="0" fontId="1" numFmtId="0" xfId="0" applyAlignment="1" applyBorder="1" applyFont="1">
      <alignment shrinkToFit="0" wrapText="1"/>
    </xf>
    <xf borderId="42" fillId="0" fontId="15" numFmtId="0" xfId="0" applyAlignment="1" applyBorder="1" applyFont="1">
      <alignment horizontal="left" readingOrder="0" shrinkToFit="0" vertical="center" wrapText="1"/>
    </xf>
    <xf borderId="44" fillId="4" fontId="32" numFmtId="0" xfId="0" applyAlignment="1" applyBorder="1" applyFont="1">
      <alignment horizontal="center" readingOrder="0" shrinkToFit="0" vertical="center" wrapText="1"/>
    </xf>
    <xf borderId="45" fillId="0" fontId="12" numFmtId="0" xfId="0" applyBorder="1" applyFont="1"/>
    <xf borderId="46" fillId="0" fontId="12" numFmtId="0" xfId="0" applyBorder="1" applyFont="1"/>
    <xf borderId="47" fillId="4" fontId="33" numFmtId="0" xfId="0" applyAlignment="1" applyBorder="1" applyFont="1">
      <alignment horizontal="center" readingOrder="0" shrinkToFit="0" vertical="center" wrapText="1"/>
    </xf>
    <xf borderId="48" fillId="0" fontId="12" numFmtId="0" xfId="0" applyBorder="1" applyFont="1"/>
    <xf borderId="49" fillId="0" fontId="12" numFmtId="0" xfId="0" applyBorder="1" applyFont="1"/>
    <xf borderId="50" fillId="0" fontId="18" numFmtId="0" xfId="0" applyAlignment="1" applyBorder="1" applyFont="1">
      <alignment horizontal="center" readingOrder="0" shrinkToFit="0" vertical="center" wrapText="1"/>
    </xf>
    <xf borderId="51" fillId="0" fontId="12" numFmtId="0" xfId="0" applyBorder="1" applyFont="1"/>
    <xf borderId="52" fillId="0" fontId="12" numFmtId="0" xfId="0" applyBorder="1" applyFont="1"/>
    <xf borderId="53" fillId="0" fontId="17" numFmtId="0" xfId="0" applyAlignment="1" applyBorder="1" applyFont="1">
      <alignment horizontal="center" shrinkToFit="0" wrapText="1"/>
    </xf>
    <xf borderId="54" fillId="0" fontId="19" numFmtId="0" xfId="0" applyBorder="1" applyFont="1"/>
    <xf borderId="55" fillId="0" fontId="20" numFmtId="0" xfId="0" applyAlignment="1" applyBorder="1" applyFont="1">
      <alignment horizontal="right" readingOrder="0" shrinkToFit="0" vertical="center" wrapText="1"/>
    </xf>
    <xf borderId="56" fillId="3" fontId="20" numFmtId="3" xfId="0" applyAlignment="1" applyBorder="1" applyFont="1" applyNumberFormat="1">
      <alignment horizontal="center" readingOrder="0" vertical="center"/>
    </xf>
    <xf borderId="54" fillId="0" fontId="15" numFmtId="0" xfId="0" applyAlignment="1" applyBorder="1" applyFont="1">
      <alignment horizontal="left" readingOrder="0" shrinkToFit="0" vertical="center" wrapText="1"/>
    </xf>
    <xf borderId="55" fillId="0" fontId="17" numFmtId="0" xfId="0" applyAlignment="1" applyBorder="1" applyFont="1">
      <alignment horizontal="right" shrinkToFit="0" wrapText="1"/>
    </xf>
    <xf borderId="57" fillId="0" fontId="17" numFmtId="0" xfId="0" applyAlignment="1" applyBorder="1" applyFont="1">
      <alignment horizontal="center" shrinkToFit="0" wrapText="1"/>
    </xf>
    <xf borderId="55" fillId="0" fontId="20" numFmtId="0" xfId="0" applyAlignment="1" applyBorder="1" applyFont="1">
      <alignment horizontal="right" shrinkToFit="0" vertical="center" wrapText="1"/>
    </xf>
    <xf borderId="56" fillId="3" fontId="20" numFmtId="3" xfId="0" applyAlignment="1" applyBorder="1" applyFont="1" applyNumberFormat="1">
      <alignment horizontal="center" vertical="center"/>
    </xf>
    <xf borderId="58" fillId="0" fontId="17" numFmtId="0" xfId="0" applyAlignment="1" applyBorder="1" applyFont="1">
      <alignment horizontal="right" shrinkToFit="0" wrapText="1"/>
    </xf>
    <xf borderId="59" fillId="0" fontId="1" numFmtId="0" xfId="0" applyAlignment="1" applyBorder="1" applyFont="1">
      <alignment shrinkToFit="0" wrapText="1"/>
    </xf>
    <xf borderId="59" fillId="0" fontId="1" numFmtId="0" xfId="0" applyBorder="1" applyFont="1"/>
    <xf borderId="60" fillId="0" fontId="1" numFmtId="0" xfId="0" applyBorder="1" applyFont="1"/>
    <xf borderId="61" fillId="0" fontId="17" numFmtId="0" xfId="0" applyAlignment="1" applyBorder="1" applyFont="1">
      <alignment horizontal="center" shrinkToFit="0" wrapText="1"/>
    </xf>
    <xf borderId="62" fillId="0" fontId="19" numFmtId="0" xfId="0" applyBorder="1" applyFont="1"/>
    <xf borderId="61" fillId="0" fontId="20" numFmtId="0" xfId="0" applyAlignment="1" applyBorder="1" applyFont="1">
      <alignment horizontal="right" shrinkToFit="0" vertical="center" wrapText="1"/>
    </xf>
    <xf borderId="56" fillId="0" fontId="20" numFmtId="3" xfId="0" applyAlignment="1" applyBorder="1" applyFont="1" applyNumberFormat="1">
      <alignment horizontal="center" vertical="center"/>
    </xf>
    <xf borderId="62" fillId="0" fontId="15" numFmtId="0" xfId="0" applyAlignment="1" applyBorder="1" applyFont="1">
      <alignment horizontal="left" readingOrder="0" shrinkToFit="0" vertical="center" wrapText="1"/>
    </xf>
    <xf borderId="61" fillId="0" fontId="20" numFmtId="0" xfId="0" applyAlignment="1" applyBorder="1" applyFont="1">
      <alignment horizontal="right" readingOrder="0" shrinkToFit="0" vertical="center" wrapText="1"/>
    </xf>
    <xf borderId="63" fillId="0" fontId="20" numFmtId="165" xfId="0" applyAlignment="1" applyBorder="1" applyFont="1" applyNumberFormat="1">
      <alignment horizontal="center" vertical="center"/>
    </xf>
    <xf borderId="64" fillId="0" fontId="12" numFmtId="0" xfId="0" applyBorder="1" applyFont="1"/>
    <xf borderId="65" fillId="0" fontId="15" numFmtId="0" xfId="0" applyAlignment="1" applyBorder="1" applyFont="1">
      <alignment shrinkToFit="0" wrapText="1"/>
    </xf>
    <xf borderId="66" fillId="0" fontId="34" numFmtId="0" xfId="0" applyAlignment="1" applyBorder="1" applyFont="1">
      <alignment horizontal="left"/>
    </xf>
    <xf borderId="53" fillId="0" fontId="26" numFmtId="0" xfId="0" applyAlignment="1" applyBorder="1" applyFont="1">
      <alignment horizontal="center" readingOrder="0" shrinkToFit="0" vertical="center" wrapText="1"/>
    </xf>
    <xf borderId="62" fillId="0" fontId="12" numFmtId="0" xfId="0" applyBorder="1" applyFont="1"/>
    <xf borderId="65" fillId="0" fontId="6" numFmtId="0" xfId="0" applyAlignment="1" applyBorder="1" applyFont="1">
      <alignment horizontal="center" shrinkToFit="0" wrapText="1"/>
    </xf>
    <xf borderId="66" fillId="0" fontId="19" numFmtId="0" xfId="0" applyBorder="1" applyFont="1"/>
    <xf borderId="67" fillId="0" fontId="27" numFmtId="167" xfId="0" applyAlignment="1" applyBorder="1" applyFont="1" applyNumberFormat="1">
      <alignment horizontal="right" shrinkToFit="0" vertical="center" wrapText="1"/>
    </xf>
    <xf borderId="68" fillId="0" fontId="21" numFmtId="167" xfId="0" applyAlignment="1" applyBorder="1" applyFont="1" applyNumberFormat="1">
      <alignment horizontal="center" shrinkToFit="0" vertical="center" wrapText="1"/>
    </xf>
    <xf borderId="69" fillId="0" fontId="20" numFmtId="0" xfId="0" applyAlignment="1" applyBorder="1" applyFont="1">
      <alignment shrinkToFit="0" vertical="center" wrapText="1"/>
    </xf>
    <xf borderId="67" fillId="0" fontId="4" numFmtId="167" xfId="0" applyAlignment="1" applyBorder="1" applyFont="1" applyNumberFormat="1">
      <alignment horizontal="right" shrinkToFit="0" vertical="center" wrapText="1"/>
    </xf>
    <xf borderId="56" fillId="0" fontId="21" numFmtId="167" xfId="0" applyAlignment="1" applyBorder="1" applyFont="1" applyNumberFormat="1">
      <alignment horizontal="center" shrinkToFit="0" vertical="center" wrapText="1"/>
    </xf>
    <xf borderId="66" fillId="0" fontId="20" numFmtId="0" xfId="0" applyAlignment="1" applyBorder="1" applyFont="1">
      <alignment shrinkToFit="0" vertical="center" wrapText="1"/>
    </xf>
    <xf borderId="70" fillId="0" fontId="20" numFmtId="0" xfId="0" applyAlignment="1" applyBorder="1" applyFont="1">
      <alignment shrinkToFit="0" vertical="center" wrapText="1"/>
    </xf>
    <xf borderId="55" fillId="0" fontId="4" numFmtId="167" xfId="0" applyAlignment="1" applyBorder="1" applyFont="1" applyNumberFormat="1">
      <alignment horizontal="right" shrinkToFit="0" vertical="center" wrapText="1"/>
    </xf>
    <xf borderId="63" fillId="0" fontId="21" numFmtId="167" xfId="0" applyAlignment="1" applyBorder="1" applyFont="1" applyNumberFormat="1">
      <alignment horizontal="center" shrinkToFit="0" vertical="center" wrapText="1"/>
    </xf>
    <xf borderId="55" fillId="0" fontId="1" numFmtId="0" xfId="0" applyAlignment="1" applyBorder="1" applyFont="1">
      <alignment shrinkToFit="0" wrapText="1"/>
    </xf>
    <xf borderId="57" fillId="0" fontId="1" numFmtId="0" xfId="0" applyBorder="1" applyFont="1"/>
    <xf borderId="55" fillId="0" fontId="17" numFmtId="0" xfId="0" applyAlignment="1" applyBorder="1" applyFont="1">
      <alignment horizontal="center" readingOrder="0" shrinkToFit="0" vertical="center" wrapText="1"/>
    </xf>
    <xf borderId="57" fillId="0" fontId="12" numFmtId="0" xfId="0" applyBorder="1" applyFont="1"/>
    <xf borderId="41" fillId="4" fontId="35" numFmtId="0" xfId="0" applyAlignment="1" applyBorder="1" applyFont="1">
      <alignment horizontal="center" readingOrder="0" shrinkToFit="0" vertical="center" wrapText="1"/>
    </xf>
    <xf borderId="57" fillId="0" fontId="14" numFmtId="0" xfId="0" applyAlignment="1" applyBorder="1" applyFont="1">
      <alignment horizontal="left" readingOrder="0" shrinkToFit="0" vertical="center" wrapText="1"/>
    </xf>
    <xf borderId="58" fillId="0" fontId="1" numFmtId="0" xfId="0" applyAlignment="1" applyBorder="1" applyFont="1">
      <alignment shrinkToFit="0" wrapText="1"/>
    </xf>
    <xf borderId="71" fillId="0" fontId="1" numFmtId="0" xfId="0" applyBorder="1" applyFont="1"/>
    <xf borderId="72" fillId="5" fontId="31" numFmtId="0" xfId="0" applyAlignment="1" applyBorder="1" applyFill="1" applyFont="1">
      <alignment horizontal="center" readingOrder="0" shrinkToFit="0" vertical="center" wrapText="1"/>
    </xf>
    <xf borderId="73" fillId="0" fontId="12" numFmtId="0" xfId="0" applyBorder="1" applyFont="1"/>
    <xf borderId="74" fillId="0" fontId="12" numFmtId="0" xfId="0" applyBorder="1" applyFont="1"/>
    <xf borderId="75" fillId="0" fontId="18" numFmtId="0" xfId="0" applyAlignment="1" applyBorder="1" applyFont="1">
      <alignment horizontal="center" readingOrder="0" shrinkToFit="0" vertical="center" wrapText="1"/>
    </xf>
    <xf borderId="76" fillId="0" fontId="12" numFmtId="0" xfId="0" applyBorder="1" applyFont="1"/>
    <xf borderId="77" fillId="0" fontId="12" numFmtId="0" xfId="0" applyBorder="1" applyFont="1"/>
    <xf borderId="0" fillId="0" fontId="1" numFmtId="0" xfId="0" applyAlignment="1" applyFont="1">
      <alignment readingOrder="0"/>
    </xf>
    <xf borderId="78" fillId="0" fontId="14" numFmtId="0" xfId="0" applyAlignment="1" applyBorder="1" applyFont="1">
      <alignment horizontal="right" readingOrder="0" shrinkToFit="0" vertical="center" wrapText="1"/>
    </xf>
    <xf borderId="79" fillId="0" fontId="1" numFmtId="0" xfId="0" applyAlignment="1" applyBorder="1" applyFont="1">
      <alignment shrinkToFit="0" wrapText="1"/>
    </xf>
    <xf borderId="79" fillId="0" fontId="15" numFmtId="0" xfId="0" applyAlignment="1" applyBorder="1" applyFont="1">
      <alignment horizontal="left" readingOrder="0" shrinkToFit="0" vertical="center" wrapText="1"/>
    </xf>
    <xf borderId="79" fillId="0" fontId="12" numFmtId="0" xfId="0" applyBorder="1" applyFont="1"/>
    <xf borderId="80" fillId="0" fontId="12" numFmtId="0" xfId="0" applyBorder="1" applyFont="1"/>
    <xf borderId="1" fillId="5" fontId="32" numFmtId="0" xfId="0" applyAlignment="1" applyBorder="1" applyFont="1">
      <alignment horizontal="center" readingOrder="0" shrinkToFit="0" vertical="center" wrapText="1"/>
    </xf>
    <xf borderId="1" fillId="5" fontId="33" numFmtId="0" xfId="0" applyAlignment="1" applyBorder="1" applyFont="1">
      <alignment horizontal="center" readingOrder="0" shrinkToFit="0" vertical="center" wrapText="1"/>
    </xf>
    <xf borderId="81" fillId="0" fontId="18" numFmtId="0" xfId="0" applyAlignment="1" applyBorder="1" applyFont="1">
      <alignment horizontal="center" readingOrder="0" shrinkToFit="0" vertical="center" wrapText="1"/>
    </xf>
    <xf borderId="82" fillId="0" fontId="12" numFmtId="0" xfId="0" applyBorder="1" applyFont="1"/>
    <xf borderId="83" fillId="0" fontId="12" numFmtId="0" xfId="0" applyBorder="1" applyFont="1"/>
    <xf borderId="84" fillId="0" fontId="17" numFmtId="0" xfId="0" applyAlignment="1" applyBorder="1" applyFont="1">
      <alignment horizontal="center" shrinkToFit="0" wrapText="1"/>
    </xf>
    <xf borderId="85" fillId="0" fontId="19" numFmtId="0" xfId="0" applyBorder="1" applyFont="1"/>
    <xf borderId="84" fillId="0" fontId="20" numFmtId="0" xfId="0" applyAlignment="1" applyBorder="1" applyFont="1">
      <alignment horizontal="right" readingOrder="0" shrinkToFit="0" vertical="center" wrapText="1"/>
    </xf>
    <xf borderId="86" fillId="3" fontId="20" numFmtId="3" xfId="0" applyAlignment="1" applyBorder="1" applyFont="1" applyNumberFormat="1">
      <alignment horizontal="center" readingOrder="0" vertical="center"/>
    </xf>
    <xf borderId="87" fillId="0" fontId="15" numFmtId="0" xfId="0" applyAlignment="1" applyBorder="1" applyFont="1">
      <alignment horizontal="left" readingOrder="0" shrinkToFit="0" vertical="center" wrapText="1"/>
    </xf>
    <xf borderId="88" fillId="0" fontId="17" numFmtId="0" xfId="0" applyAlignment="1" applyBorder="1" applyFont="1">
      <alignment horizontal="right" shrinkToFit="0" wrapText="1"/>
    </xf>
    <xf borderId="89" fillId="0" fontId="1" numFmtId="0" xfId="0" applyAlignment="1" applyBorder="1" applyFont="1">
      <alignment shrinkToFit="0" wrapText="1"/>
    </xf>
    <xf borderId="89" fillId="0" fontId="1" numFmtId="0" xfId="0" applyBorder="1" applyFont="1"/>
    <xf borderId="90" fillId="0" fontId="1" numFmtId="0" xfId="0" applyBorder="1" applyFont="1"/>
    <xf borderId="91" fillId="0" fontId="17" numFmtId="0" xfId="0" applyAlignment="1" applyBorder="1" applyFont="1">
      <alignment horizontal="center" shrinkToFit="0" wrapText="1"/>
    </xf>
    <xf borderId="92" fillId="0" fontId="19" numFmtId="0" xfId="0" applyBorder="1" applyFont="1"/>
    <xf borderId="91" fillId="0" fontId="20" numFmtId="0" xfId="0" applyAlignment="1" applyBorder="1" applyFont="1">
      <alignment horizontal="right" readingOrder="0" shrinkToFit="0" vertical="center" wrapText="1"/>
    </xf>
    <xf borderId="0" fillId="0" fontId="20" numFmtId="0" xfId="0" applyAlignment="1" applyFont="1">
      <alignment horizontal="right" shrinkToFit="0" vertical="center" wrapText="1"/>
    </xf>
    <xf borderId="93" fillId="0" fontId="20" numFmtId="165" xfId="0" applyAlignment="1" applyBorder="1" applyFont="1" applyNumberFormat="1">
      <alignment horizontal="center" vertical="center"/>
    </xf>
    <xf borderId="92" fillId="0" fontId="15" numFmtId="0" xfId="0" applyAlignment="1" applyBorder="1" applyFont="1">
      <alignment horizontal="left" readingOrder="0" shrinkToFit="0" vertical="center" wrapText="1"/>
    </xf>
    <xf borderId="94" fillId="0" fontId="12" numFmtId="0" xfId="0" applyBorder="1" applyFont="1"/>
    <xf borderId="85" fillId="0" fontId="12" numFmtId="0" xfId="0" applyBorder="1" applyFont="1"/>
    <xf borderId="95" fillId="0" fontId="15" numFmtId="0" xfId="0" applyAlignment="1" applyBorder="1" applyFont="1">
      <alignment shrinkToFit="0" wrapText="1"/>
    </xf>
    <xf borderId="96" fillId="0" fontId="36" numFmtId="0" xfId="0" applyAlignment="1" applyBorder="1" applyFont="1">
      <alignment horizontal="left"/>
    </xf>
    <xf borderId="97" fillId="0" fontId="37" numFmtId="0" xfId="0" applyAlignment="1" applyBorder="1" applyFont="1">
      <alignment horizontal="center" readingOrder="0" shrinkToFit="0" vertical="center" wrapText="1"/>
    </xf>
    <xf borderId="92" fillId="0" fontId="12" numFmtId="0" xfId="0" applyBorder="1" applyFont="1"/>
    <xf borderId="95" fillId="0" fontId="6" numFmtId="0" xfId="0" applyAlignment="1" applyBorder="1" applyFont="1">
      <alignment horizontal="center" shrinkToFit="0" wrapText="1"/>
    </xf>
    <xf borderId="96" fillId="0" fontId="19" numFmtId="0" xfId="0" applyBorder="1" applyFont="1"/>
    <xf borderId="98" fillId="0" fontId="4" numFmtId="167" xfId="0" applyAlignment="1" applyBorder="1" applyFont="1" applyNumberFormat="1">
      <alignment horizontal="right" readingOrder="0" shrinkToFit="0" vertical="center" wrapText="1"/>
    </xf>
    <xf borderId="93" fillId="0" fontId="20" numFmtId="165" xfId="0" applyAlignment="1" applyBorder="1" applyFont="1" applyNumberFormat="1">
      <alignment horizontal="center" readingOrder="0" vertical="center"/>
    </xf>
    <xf borderId="99" fillId="0" fontId="20" numFmtId="0" xfId="0" applyAlignment="1" applyBorder="1" applyFont="1">
      <alignment readingOrder="0" shrinkToFit="0" vertical="center" wrapText="1"/>
    </xf>
    <xf borderId="84" fillId="0" fontId="4" numFmtId="167" xfId="0" applyAlignment="1" applyBorder="1" applyFont="1" applyNumberFormat="1">
      <alignment horizontal="right" readingOrder="0" shrinkToFit="0" vertical="center" wrapText="1"/>
    </xf>
    <xf borderId="96" fillId="0" fontId="20" numFmtId="0" xfId="0" applyAlignment="1" applyBorder="1" applyFont="1">
      <alignment readingOrder="0" shrinkToFit="0" vertical="center" wrapText="1"/>
    </xf>
    <xf borderId="100" fillId="0" fontId="20" numFmtId="0" xfId="0" applyAlignment="1" applyBorder="1" applyFont="1">
      <alignment readingOrder="0" shrinkToFit="0" vertical="center" wrapText="1"/>
    </xf>
    <xf borderId="84" fillId="0" fontId="1" numFmtId="0" xfId="0" applyAlignment="1" applyBorder="1" applyFont="1">
      <alignment shrinkToFit="0" wrapText="1"/>
    </xf>
    <xf borderId="94" fillId="0" fontId="1" numFmtId="0" xfId="0" applyBorder="1" applyFont="1"/>
    <xf borderId="84" fillId="0" fontId="17" numFmtId="0" xfId="0" applyAlignment="1" applyBorder="1" applyFont="1">
      <alignment horizontal="center" readingOrder="0" shrinkToFit="0" vertical="center" wrapText="1"/>
    </xf>
    <xf borderId="78" fillId="5" fontId="38" numFmtId="0" xfId="0" applyAlignment="1" applyBorder="1" applyFont="1">
      <alignment horizontal="center" readingOrder="0" shrinkToFit="0" vertical="center" wrapText="1"/>
    </xf>
    <xf borderId="94" fillId="0" fontId="14" numFmtId="0" xfId="0" applyAlignment="1" applyBorder="1" applyFont="1">
      <alignment horizontal="left" readingOrder="0" shrinkToFit="0" vertical="center" wrapText="1"/>
    </xf>
    <xf borderId="88" fillId="0" fontId="1" numFmtId="0" xfId="0" applyAlignment="1" applyBorder="1" applyFont="1">
      <alignment shrinkToFit="0" wrapText="1"/>
    </xf>
    <xf borderId="101" fillId="0" fontId="1"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sharedStrings" Target="sharedStrings.xml"/><Relationship Id="rId7" Type="http://schemas.openxmlformats.org/officeDocument/2006/relationships/worksheet" Target="worksheets/sheet4.xml"/><Relationship Id="rId2" Type="http://schemas.openxmlformats.org/officeDocument/2006/relationships/styles" Target="styles.xml"/><Relationship Id="rId1" Type="http://schemas.openxmlformats.org/officeDocument/2006/relationships/theme" Target="theme/theme1.xml"/><Relationship Id="rId6" Type="http://schemas.openxmlformats.org/officeDocument/2006/relationships/worksheet" Target="worksheets/sheet3.xml"/><Relationship Id="rId5" Type="http://schemas.openxmlformats.org/officeDocument/2006/relationships/worksheet" Target="worksheets/sheet2.xml"/><Relationship Id="rId4" Type="http://schemas.openxmlformats.org/officeDocument/2006/relationships/worksheet" Target="worksheets/sheet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4.jp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0</xdr:row>
      <xdr:rowOff>0</xdr:rowOff>
    </xdr:from>
    <xdr:ext cx="3533775" cy="11430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0</xdr:colOff>
      <xdr:row>20</xdr:row>
      <xdr:rowOff>0</xdr:rowOff>
    </xdr:from>
    <xdr:ext cx="6572250" cy="2886075"/>
    <xdr:pic>
      <xdr:nvPicPr>
        <xdr:cNvPr id="0" name="image4.jpg"/>
        <xdr:cNvPicPr preferRelativeResize="0"/>
      </xdr:nvPicPr>
      <xdr:blipFill>
        <a:blip cstate="print" r:embed="rId2"/>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742950" cy="7715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714375" cy="771525"/>
    <xdr:pic>
      <xdr:nvPicPr>
        <xdr:cNvPr id="0" name="image3.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0</xdr:colOff>
      <xdr:row>1</xdr:row>
      <xdr:rowOff>0</xdr:rowOff>
    </xdr:from>
    <xdr:ext cx="647700" cy="771525"/>
    <xdr:pic>
      <xdr:nvPicPr>
        <xdr:cNvPr id="0" name="image5.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digital-cleanup-day.fr/mes-digital-cleanups/"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librairie.ademe.fr/cadic/6555/guide-en-route-vers-sobriete-numerique.pdf" TargetMode="External"/><Relationship Id="rId2" Type="http://schemas.openxmlformats.org/officeDocument/2006/relationships/hyperlink" Target="https://digital-cleanup-day.fr/note-methodologie-donnees-exploitees/" TargetMode="External"/><Relationship Id="rId3" Type="http://schemas.openxmlformats.org/officeDocument/2006/relationships/hyperlink" Target="https://impactco2.fr/convertisseur"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digital-cleanup-day.fr/note-methodologie-donnees-exploitees/" TargetMode="External"/><Relationship Id="rId2" Type="http://schemas.openxmlformats.org/officeDocument/2006/relationships/hyperlink" Target="https://impactco2.fr/convertisseur" TargetMode="External"/><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hyperlink" Target="https://librairie.ademe.fr/dechets-economie-circulaire/5191-equipements-electriques-et-electroniques-donnees-2020.html" TargetMode="External"/><Relationship Id="rId2" Type="http://schemas.openxmlformats.org/officeDocument/2006/relationships/hyperlink" Target="https://www.ecologic-france.com/ecologic/rapport-annuel-d-activite.html" TargetMode="External"/><Relationship Id="rId3" Type="http://schemas.openxmlformats.org/officeDocument/2006/relationships/hyperlink" Target="https://impactco2.fr/numeriqu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666666"/>
    <pageSetUpPr/>
  </sheetPr>
  <sheetViews>
    <sheetView showGridLines="0" workbookViewId="0"/>
  </sheetViews>
  <sheetFormatPr customHeight="1" defaultColWidth="14.43" defaultRowHeight="15.0"/>
  <cols>
    <col customWidth="1" min="1" max="1" width="5.57"/>
    <col customWidth="1" min="2" max="2" width="105.29"/>
    <col customWidth="1" min="3" max="3" width="8.43"/>
  </cols>
  <sheetData>
    <row r="1" ht="90.0" customHeight="1">
      <c r="A1" s="1"/>
      <c r="B1" s="2"/>
      <c r="C1" s="3"/>
    </row>
    <row r="2" ht="10.5" customHeight="1">
      <c r="A2" s="1"/>
      <c r="B2" s="2"/>
      <c r="C2" s="3"/>
    </row>
    <row r="3" ht="66.0" customHeight="1">
      <c r="A3" s="4"/>
      <c r="B3" s="5" t="s">
        <v>0</v>
      </c>
      <c r="C3" s="3"/>
    </row>
    <row r="4">
      <c r="A4" s="6"/>
      <c r="B4" s="6"/>
      <c r="C4" s="3"/>
    </row>
    <row r="5">
      <c r="A5" s="7"/>
      <c r="B5" s="8" t="s">
        <v>1</v>
      </c>
      <c r="C5" s="3"/>
    </row>
    <row r="6">
      <c r="A6" s="9"/>
      <c r="B6" s="9"/>
      <c r="C6" s="3"/>
    </row>
    <row r="7">
      <c r="A7" s="9"/>
      <c r="B7" s="10" t="s">
        <v>2</v>
      </c>
      <c r="C7" s="3"/>
    </row>
    <row r="8">
      <c r="A8" s="11"/>
      <c r="B8" s="12" t="s">
        <v>3</v>
      </c>
      <c r="C8" s="3"/>
    </row>
    <row r="9">
      <c r="A9" s="3"/>
      <c r="B9" s="12" t="s">
        <v>4</v>
      </c>
      <c r="C9" s="3"/>
    </row>
    <row r="10">
      <c r="A10" s="3"/>
      <c r="B10" s="12" t="s">
        <v>5</v>
      </c>
      <c r="C10" s="3"/>
    </row>
    <row r="11">
      <c r="A11" s="3"/>
      <c r="B11" s="3"/>
      <c r="C11" s="3"/>
    </row>
    <row r="12">
      <c r="A12" s="9"/>
      <c r="B12" s="10" t="s">
        <v>6</v>
      </c>
      <c r="C12" s="3"/>
    </row>
    <row r="13">
      <c r="A13" s="9"/>
      <c r="B13" s="9"/>
      <c r="C13" s="3"/>
    </row>
    <row r="14">
      <c r="A14" s="9"/>
      <c r="B14" s="10" t="s">
        <v>7</v>
      </c>
      <c r="C14" s="3"/>
    </row>
    <row r="15">
      <c r="A15" s="9"/>
      <c r="B15" s="9"/>
      <c r="C15" s="3"/>
    </row>
    <row r="16">
      <c r="A16" s="9"/>
      <c r="B16" s="10" t="s">
        <v>8</v>
      </c>
      <c r="C16" s="3"/>
    </row>
    <row r="17">
      <c r="A17" s="3"/>
      <c r="C17" s="3"/>
    </row>
    <row r="18">
      <c r="A18" s="3"/>
      <c r="B18" s="10" t="s">
        <v>9</v>
      </c>
      <c r="C18" s="3"/>
    </row>
    <row r="19" ht="15.75" customHeight="1">
      <c r="A19" s="3"/>
      <c r="B19" s="13" t="s">
        <v>10</v>
      </c>
      <c r="C19" s="3"/>
    </row>
    <row r="20" ht="15.75" customHeight="1">
      <c r="A20" s="3"/>
      <c r="B20" s="13"/>
      <c r="C20" s="3"/>
    </row>
    <row r="21" ht="227.25" customHeight="1">
      <c r="A21" s="3"/>
      <c r="B21" s="1"/>
      <c r="C21" s="3"/>
    </row>
    <row r="22" ht="15.75" customHeight="1">
      <c r="A22" s="3"/>
      <c r="B22" s="3"/>
      <c r="C22" s="3"/>
    </row>
  </sheetData>
  <hyperlinks>
    <hyperlink display="Digital Cleanup Données" location="'Digital Cleanup Données'!A1" ref="B8"/>
    <hyperlink display="Digital Cleanup Réemploi" location="'Digital Cleanup Réemploi'!A1" ref="B9"/>
    <hyperlink display="Digital Cleanup Recyclage" location="'Digital Cleanup Recyclage'!A1" ref="B10"/>
    <hyperlink r:id="rId1" ref="B19"/>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DA1984"/>
    <pageSetUpPr/>
  </sheetPr>
  <sheetViews>
    <sheetView showGridLines="0" workbookViewId="0"/>
  </sheetViews>
  <sheetFormatPr customHeight="1" defaultColWidth="14.43" defaultRowHeight="15.0"/>
  <cols>
    <col customWidth="1" min="1" max="1" width="7.29"/>
    <col customWidth="1" min="2" max="2" width="37.57"/>
    <col customWidth="1" min="3" max="3" width="2.43"/>
    <col customWidth="1" min="4" max="4" width="30.71"/>
    <col customWidth="1" min="5" max="5" width="2.0"/>
    <col customWidth="1" min="6" max="6" width="98.86"/>
    <col customWidth="1" min="7" max="7" width="11.0"/>
  </cols>
  <sheetData>
    <row r="1" ht="12.75" customHeight="1">
      <c r="A1" s="14"/>
      <c r="B1" s="15"/>
      <c r="C1" s="16"/>
      <c r="D1" s="16"/>
      <c r="E1" s="16"/>
      <c r="F1" s="16"/>
      <c r="G1" s="3"/>
    </row>
    <row r="2" ht="60.75" customHeight="1">
      <c r="A2" s="14"/>
      <c r="B2" s="17"/>
      <c r="C2" s="18" t="s">
        <v>11</v>
      </c>
      <c r="D2" s="19"/>
      <c r="E2" s="19"/>
      <c r="F2" s="20"/>
      <c r="G2" s="3"/>
    </row>
    <row r="3" ht="15.75" customHeight="1">
      <c r="A3" s="14"/>
      <c r="B3" s="14"/>
      <c r="C3" s="14"/>
      <c r="D3" s="3"/>
      <c r="E3" s="3"/>
      <c r="F3" s="3"/>
      <c r="G3" s="3"/>
    </row>
    <row r="4" ht="39.75" customHeight="1">
      <c r="A4" s="14"/>
      <c r="B4" s="21" t="s">
        <v>12</v>
      </c>
      <c r="C4" s="22"/>
      <c r="D4" s="22"/>
      <c r="E4" s="22"/>
      <c r="F4" s="23"/>
      <c r="G4" s="3"/>
    </row>
    <row r="5" ht="21.0" customHeight="1">
      <c r="A5" s="14"/>
      <c r="B5" s="24"/>
      <c r="C5" s="14"/>
      <c r="D5" s="25"/>
      <c r="G5" s="3"/>
    </row>
    <row r="6" ht="186.0" customHeight="1">
      <c r="A6" s="14"/>
      <c r="B6" s="26" t="s">
        <v>13</v>
      </c>
      <c r="C6" s="27"/>
      <c r="D6" s="28" t="s">
        <v>14</v>
      </c>
      <c r="E6" s="22"/>
      <c r="F6" s="23"/>
      <c r="G6" s="3"/>
    </row>
    <row r="7" ht="22.5" customHeight="1">
      <c r="A7" s="14"/>
      <c r="B7" s="24"/>
      <c r="C7" s="14"/>
      <c r="D7" s="25"/>
      <c r="G7" s="3"/>
    </row>
    <row r="8" ht="135.0" customHeight="1">
      <c r="A8" s="14"/>
      <c r="B8" s="26" t="s">
        <v>15</v>
      </c>
      <c r="C8" s="27"/>
      <c r="D8" s="28" t="s">
        <v>16</v>
      </c>
      <c r="E8" s="22"/>
      <c r="F8" s="23"/>
      <c r="G8" s="3"/>
    </row>
    <row r="9" ht="15.75" customHeight="1">
      <c r="A9" s="14"/>
      <c r="B9" s="24"/>
      <c r="C9" s="14"/>
      <c r="D9" s="3"/>
      <c r="G9" s="3"/>
    </row>
    <row r="10" ht="194.25" customHeight="1">
      <c r="A10" s="14"/>
      <c r="B10" s="26" t="s">
        <v>17</v>
      </c>
      <c r="C10" s="27"/>
      <c r="D10" s="29" t="s">
        <v>18</v>
      </c>
      <c r="E10" s="22"/>
      <c r="F10" s="23"/>
      <c r="G10" s="3"/>
    </row>
    <row r="11" ht="15.75" customHeight="1">
      <c r="A11" s="14"/>
      <c r="B11" s="14"/>
      <c r="C11" s="14"/>
      <c r="D11" s="3"/>
      <c r="E11" s="3"/>
      <c r="F11" s="3"/>
      <c r="G11" s="3"/>
    </row>
    <row r="12" ht="15.75" customHeight="1">
      <c r="A12" s="14"/>
      <c r="B12" s="14"/>
      <c r="C12" s="14"/>
      <c r="D12" s="3"/>
      <c r="E12" s="3"/>
      <c r="F12" s="3"/>
      <c r="G12" s="3"/>
    </row>
    <row r="13" ht="46.5" customHeight="1">
      <c r="A13" s="14"/>
      <c r="B13" s="30" t="s">
        <v>19</v>
      </c>
      <c r="C13" s="19"/>
      <c r="D13" s="19"/>
      <c r="E13" s="19"/>
      <c r="F13" s="20"/>
      <c r="G13" s="3"/>
    </row>
    <row r="14" ht="37.5" customHeight="1">
      <c r="A14" s="14"/>
      <c r="B14" s="31" t="s">
        <v>20</v>
      </c>
      <c r="C14" s="19"/>
      <c r="D14" s="19"/>
      <c r="E14" s="19"/>
      <c r="F14" s="20"/>
      <c r="G14" s="32"/>
    </row>
    <row r="15" ht="14.25" customHeight="1">
      <c r="A15" s="14"/>
      <c r="B15" s="33"/>
      <c r="C15" s="33"/>
      <c r="D15" s="33"/>
      <c r="E15" s="33"/>
      <c r="F15" s="33"/>
      <c r="G15" s="32"/>
    </row>
    <row r="16" ht="36.0" customHeight="1">
      <c r="A16" s="33"/>
      <c r="B16" s="34" t="s">
        <v>21</v>
      </c>
      <c r="C16" s="35"/>
      <c r="D16" s="35"/>
      <c r="E16" s="35"/>
      <c r="F16" s="36"/>
      <c r="G16" s="32"/>
    </row>
    <row r="17">
      <c r="A17" s="37"/>
      <c r="B17" s="38"/>
      <c r="C17" s="37"/>
      <c r="D17" s="37"/>
      <c r="E17" s="37"/>
      <c r="F17" s="39"/>
      <c r="G17" s="3"/>
    </row>
    <row r="18" ht="36.0" customHeight="1">
      <c r="A18" s="40"/>
      <c r="B18" s="41" t="s">
        <v>22</v>
      </c>
      <c r="C18" s="42"/>
      <c r="D18" s="43">
        <v>1.2</v>
      </c>
      <c r="E18" s="44"/>
      <c r="F18" s="45" t="s">
        <v>23</v>
      </c>
      <c r="G18" s="3"/>
    </row>
    <row r="19" ht="6.75" customHeight="1">
      <c r="A19" s="40"/>
      <c r="B19" s="46"/>
      <c r="C19" s="37"/>
      <c r="D19" s="47"/>
      <c r="E19" s="37"/>
      <c r="F19" s="48"/>
      <c r="G19" s="3"/>
    </row>
    <row r="20" ht="33.75" customHeight="1">
      <c r="A20" s="40"/>
      <c r="B20" s="49" t="s">
        <v>24</v>
      </c>
      <c r="C20" s="42"/>
      <c r="D20" s="50" t="s">
        <v>25</v>
      </c>
      <c r="E20" s="44"/>
      <c r="F20" s="45" t="s">
        <v>26</v>
      </c>
      <c r="G20" s="51"/>
    </row>
    <row r="21" hidden="1">
      <c r="A21" s="52"/>
      <c r="B21" s="53"/>
      <c r="C21" s="52"/>
      <c r="D21" s="37"/>
      <c r="E21" s="37"/>
      <c r="F21" s="54"/>
      <c r="G21" s="3"/>
    </row>
    <row r="22" hidden="1">
      <c r="A22" s="55" t="s">
        <v>27</v>
      </c>
      <c r="B22" s="56" t="s">
        <v>28</v>
      </c>
      <c r="C22" s="57"/>
      <c r="D22" s="58">
        <f>IF(D20="ko",D18/(1024^2),IF(D20="Mo",D18/1024,IF(D20="Go",D18,D18*1024)))</f>
        <v>1228.8</v>
      </c>
      <c r="E22" s="3"/>
      <c r="F22" s="59" t="s">
        <v>29</v>
      </c>
      <c r="G22" s="3"/>
    </row>
    <row r="23">
      <c r="A23" s="14"/>
      <c r="B23" s="60"/>
      <c r="C23" s="61"/>
      <c r="D23" s="62"/>
      <c r="E23" s="62"/>
      <c r="F23" s="63"/>
      <c r="G23" s="3"/>
    </row>
    <row r="24" ht="19.5" customHeight="1">
      <c r="A24" s="33"/>
      <c r="B24" s="33"/>
      <c r="C24" s="33"/>
      <c r="D24" s="33"/>
      <c r="E24" s="33"/>
      <c r="F24" s="33"/>
      <c r="G24" s="32"/>
    </row>
    <row r="25" ht="36.0" customHeight="1">
      <c r="A25" s="33"/>
      <c r="B25" s="64" t="s">
        <v>30</v>
      </c>
      <c r="C25" s="65"/>
      <c r="D25" s="65"/>
      <c r="E25" s="65"/>
      <c r="F25" s="66"/>
      <c r="G25" s="32"/>
    </row>
    <row r="26">
      <c r="A26" s="37"/>
      <c r="B26" s="67"/>
      <c r="C26" s="37"/>
      <c r="D26" s="68"/>
      <c r="E26" s="69"/>
      <c r="F26" s="70"/>
      <c r="G26" s="3"/>
    </row>
    <row r="27" ht="25.5" customHeight="1">
      <c r="A27" s="40"/>
      <c r="B27" s="71" t="s">
        <v>31</v>
      </c>
      <c r="C27" s="24"/>
      <c r="D27" s="72">
        <f>(D22)*209.5</f>
        <v>257433.6</v>
      </c>
      <c r="E27" s="73"/>
      <c r="F27" s="74" t="s">
        <v>32</v>
      </c>
      <c r="G27" s="3"/>
    </row>
    <row r="28" ht="25.5" customHeight="1">
      <c r="A28" s="40"/>
      <c r="B28" s="71" t="s">
        <v>33</v>
      </c>
      <c r="C28" s="24"/>
      <c r="D28" s="75">
        <f>((D22)*209.5)/1000</f>
        <v>257.4336</v>
      </c>
      <c r="E28" s="73"/>
      <c r="F28" s="76"/>
      <c r="G28" s="3"/>
    </row>
    <row r="29" ht="25.5" customHeight="1">
      <c r="A29" s="40"/>
      <c r="B29" s="77" t="s">
        <v>34</v>
      </c>
      <c r="C29" s="24"/>
      <c r="D29" s="75">
        <f>((D22)*209.5)/1000000</f>
        <v>0.2574336</v>
      </c>
      <c r="E29" s="78"/>
      <c r="F29" s="79"/>
      <c r="G29" s="3"/>
    </row>
    <row r="30">
      <c r="A30" s="80"/>
      <c r="B30" s="81"/>
      <c r="C30" s="82"/>
      <c r="D30" s="83"/>
      <c r="E30" s="84"/>
      <c r="F30" s="85"/>
      <c r="G30" s="3"/>
    </row>
    <row r="31" ht="42.0" customHeight="1">
      <c r="A31" s="86"/>
      <c r="B31" s="87" t="s">
        <v>35</v>
      </c>
      <c r="C31" s="88"/>
      <c r="D31" s="88"/>
      <c r="E31" s="88"/>
      <c r="F31" s="89"/>
      <c r="G31" s="3"/>
    </row>
    <row r="32">
      <c r="A32" s="90"/>
      <c r="B32" s="91"/>
      <c r="C32" s="92"/>
      <c r="D32" s="93"/>
      <c r="E32" s="94"/>
      <c r="F32" s="95"/>
      <c r="G32" s="3"/>
    </row>
    <row r="33" ht="24.0" customHeight="1">
      <c r="A33" s="96"/>
      <c r="B33" s="97" t="s">
        <v>36</v>
      </c>
      <c r="C33" s="98"/>
      <c r="D33" s="99">
        <f>D28/0.2176</f>
        <v>1183.058824</v>
      </c>
      <c r="E33" s="100"/>
      <c r="F33" s="101" t="s">
        <v>37</v>
      </c>
      <c r="G33" s="3"/>
    </row>
    <row r="34" ht="24.0" customHeight="1">
      <c r="A34" s="96"/>
      <c r="B34" s="102" t="s">
        <v>38</v>
      </c>
      <c r="C34" s="103"/>
      <c r="D34" s="99">
        <f>D28/0.22997</f>
        <v>1119.422533</v>
      </c>
      <c r="E34" s="104"/>
      <c r="F34" s="105" t="s">
        <v>39</v>
      </c>
      <c r="G34" s="3"/>
    </row>
    <row r="35" ht="24.0" customHeight="1">
      <c r="A35" s="96"/>
      <c r="B35" s="102" t="s">
        <v>40</v>
      </c>
      <c r="C35" s="103"/>
      <c r="D35" s="99">
        <f>D28/162.24</f>
        <v>1.586745562</v>
      </c>
      <c r="E35" s="104"/>
      <c r="F35" s="105" t="s">
        <v>41</v>
      </c>
      <c r="G35" s="3"/>
    </row>
    <row r="36" ht="24.0" customHeight="1">
      <c r="A36" s="96"/>
      <c r="B36" s="102" t="s">
        <v>42</v>
      </c>
      <c r="C36" s="106"/>
      <c r="D36" s="99">
        <f>D28/31.06</f>
        <v>8.288267869</v>
      </c>
      <c r="E36" s="107"/>
      <c r="F36" s="108" t="s">
        <v>43</v>
      </c>
      <c r="G36" s="3"/>
    </row>
    <row r="37" ht="24.0" customHeight="1">
      <c r="A37" s="96"/>
      <c r="B37" s="109" t="s">
        <v>44</v>
      </c>
      <c r="C37" s="110"/>
      <c r="D37" s="99">
        <f>D28/7.26</f>
        <v>35.45917355</v>
      </c>
      <c r="E37" s="111"/>
      <c r="F37" s="108" t="s">
        <v>45</v>
      </c>
      <c r="G37" s="3"/>
    </row>
    <row r="38" ht="15.75" customHeight="1">
      <c r="A38" s="14"/>
      <c r="B38" s="112"/>
      <c r="C38" s="14"/>
      <c r="D38" s="3"/>
      <c r="E38" s="3"/>
      <c r="F38" s="113"/>
      <c r="G38" s="3"/>
    </row>
    <row r="39" ht="15.75" customHeight="1">
      <c r="A39" s="14"/>
      <c r="B39" s="112"/>
      <c r="C39" s="14"/>
      <c r="D39" s="3"/>
      <c r="E39" s="3"/>
      <c r="F39" s="113"/>
      <c r="G39" s="3"/>
    </row>
    <row r="40" ht="44.25" customHeight="1">
      <c r="A40" s="33"/>
      <c r="B40" s="114" t="s">
        <v>46</v>
      </c>
      <c r="F40" s="76"/>
      <c r="G40" s="32"/>
    </row>
    <row r="41" ht="15.75" customHeight="1">
      <c r="A41" s="14"/>
      <c r="B41" s="112"/>
      <c r="C41" s="14"/>
      <c r="D41" s="3"/>
      <c r="E41" s="3"/>
      <c r="F41" s="113"/>
      <c r="G41" s="3"/>
    </row>
    <row r="42" ht="66.75" customHeight="1">
      <c r="A42" s="115"/>
      <c r="B42" s="116" t="s">
        <v>47</v>
      </c>
      <c r="E42" s="68"/>
      <c r="F42" s="117" t="s">
        <v>48</v>
      </c>
      <c r="G42" s="3"/>
    </row>
    <row r="43" ht="15.75" customHeight="1">
      <c r="A43" s="14"/>
      <c r="B43" s="60"/>
      <c r="C43" s="61"/>
      <c r="D43" s="62"/>
      <c r="E43" s="62"/>
      <c r="F43" s="113"/>
      <c r="G43" s="3"/>
    </row>
    <row r="44" ht="15.75" customHeight="1">
      <c r="A44" s="14"/>
      <c r="B44" s="14"/>
      <c r="C44" s="14"/>
      <c r="D44" s="3"/>
      <c r="E44" s="3"/>
      <c r="F44" s="118"/>
      <c r="G44" s="3"/>
    </row>
    <row r="45" ht="15.75" customHeight="1">
      <c r="A45" s="14"/>
      <c r="B45" s="14"/>
      <c r="C45" s="14"/>
      <c r="D45" s="3"/>
      <c r="E45" s="3"/>
      <c r="F45" s="3"/>
      <c r="G45" s="3"/>
    </row>
  </sheetData>
  <mergeCells count="16">
    <mergeCell ref="C2:F2"/>
    <mergeCell ref="B4:F4"/>
    <mergeCell ref="D5:F5"/>
    <mergeCell ref="D6:F6"/>
    <mergeCell ref="D7:F7"/>
    <mergeCell ref="D8:F8"/>
    <mergeCell ref="D9:F9"/>
    <mergeCell ref="B40:F40"/>
    <mergeCell ref="B42:D42"/>
    <mergeCell ref="D10:F10"/>
    <mergeCell ref="B13:F13"/>
    <mergeCell ref="B14:F14"/>
    <mergeCell ref="B16:F16"/>
    <mergeCell ref="B25:F25"/>
    <mergeCell ref="F27:F29"/>
    <mergeCell ref="B31:F31"/>
  </mergeCells>
  <dataValidations>
    <dataValidation type="list" allowBlank="1" sqref="D20">
      <formula1>"ko,Mo,Go,To"</formula1>
    </dataValidation>
  </dataValidations>
  <hyperlinks>
    <hyperlink r:id="rId1" ref="D10"/>
    <hyperlink r:id="rId2" ref="B14"/>
    <hyperlink r:id="rId3" ref="B42"/>
  </hyperlinks>
  <printOptions/>
  <pageMargins bottom="0.75" footer="0.0" header="0.0" left="0.7" right="0.7" top="0.75"/>
  <pageSetup orientation="landscape"/>
  <drawing r:id="rId4"/>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418FDE"/>
    <pageSetUpPr/>
  </sheetPr>
  <sheetViews>
    <sheetView showGridLines="0" workbookViewId="0"/>
  </sheetViews>
  <sheetFormatPr customHeight="1" defaultColWidth="14.43" defaultRowHeight="15.0"/>
  <cols>
    <col customWidth="1" min="1" max="1" width="7.29"/>
    <col customWidth="1" min="2" max="2" width="37.71"/>
    <col customWidth="1" min="3" max="3" width="2.43"/>
    <col customWidth="1" min="4" max="4" width="30.71"/>
    <col customWidth="1" min="5" max="5" width="2.0"/>
    <col customWidth="1" min="6" max="6" width="92.29"/>
    <col customWidth="1" min="7" max="7" width="9.0"/>
  </cols>
  <sheetData>
    <row r="1" ht="13.5" customHeight="1">
      <c r="A1" s="119"/>
      <c r="B1" s="120"/>
      <c r="C1" s="120"/>
      <c r="D1" s="120"/>
      <c r="E1" s="120"/>
      <c r="F1" s="120"/>
      <c r="G1" s="3"/>
    </row>
    <row r="2" ht="60.75" customHeight="1">
      <c r="A2" s="14"/>
      <c r="B2" s="17"/>
      <c r="C2" s="121" t="s">
        <v>49</v>
      </c>
      <c r="D2" s="122"/>
      <c r="E2" s="122"/>
      <c r="F2" s="123"/>
      <c r="G2" s="3"/>
    </row>
    <row r="3" ht="15.75" customHeight="1">
      <c r="A3" s="14"/>
      <c r="B3" s="14"/>
      <c r="C3" s="14"/>
      <c r="D3" s="3"/>
      <c r="E3" s="3"/>
      <c r="F3" s="3"/>
      <c r="G3" s="3"/>
    </row>
    <row r="4" ht="39.75" customHeight="1">
      <c r="A4" s="14"/>
      <c r="B4" s="124" t="s">
        <v>50</v>
      </c>
      <c r="C4" s="122"/>
      <c r="D4" s="122"/>
      <c r="E4" s="122"/>
      <c r="F4" s="123"/>
      <c r="G4" s="3"/>
    </row>
    <row r="5" ht="21.0" customHeight="1">
      <c r="A5" s="14"/>
      <c r="B5" s="24"/>
      <c r="C5" s="14"/>
      <c r="D5" s="25"/>
      <c r="G5" s="3"/>
    </row>
    <row r="6" ht="169.5" customHeight="1">
      <c r="A6" s="14"/>
      <c r="B6" s="125" t="s">
        <v>51</v>
      </c>
      <c r="C6" s="126"/>
      <c r="D6" s="127" t="s">
        <v>52</v>
      </c>
      <c r="E6" s="122"/>
      <c r="F6" s="123"/>
      <c r="G6" s="3"/>
    </row>
    <row r="7" ht="22.5" customHeight="1">
      <c r="A7" s="14"/>
      <c r="B7" s="24"/>
      <c r="C7" s="14"/>
      <c r="D7" s="25"/>
      <c r="G7" s="3"/>
    </row>
    <row r="8" ht="15.75" customHeight="1">
      <c r="A8" s="14"/>
      <c r="B8" s="14"/>
      <c r="C8" s="14"/>
      <c r="D8" s="3"/>
      <c r="E8" s="3"/>
      <c r="F8" s="3"/>
      <c r="G8" s="3"/>
    </row>
    <row r="9" ht="46.5" customHeight="1">
      <c r="A9" s="14"/>
      <c r="B9" s="128" t="s">
        <v>53</v>
      </c>
      <c r="C9" s="129"/>
      <c r="D9" s="129"/>
      <c r="E9" s="129"/>
      <c r="F9" s="130"/>
      <c r="G9" s="3"/>
    </row>
    <row r="10" ht="71.25" customHeight="1">
      <c r="A10" s="14"/>
      <c r="B10" s="131" t="s">
        <v>54</v>
      </c>
      <c r="C10" s="132"/>
      <c r="D10" s="132"/>
      <c r="E10" s="132"/>
      <c r="F10" s="133"/>
      <c r="G10" s="32"/>
    </row>
    <row r="11" ht="14.25" customHeight="1">
      <c r="A11" s="14"/>
      <c r="B11" s="33"/>
      <c r="C11" s="33"/>
      <c r="D11" s="33"/>
      <c r="E11" s="33"/>
      <c r="F11" s="33"/>
      <c r="G11" s="32"/>
    </row>
    <row r="12" ht="36.0" customHeight="1">
      <c r="A12" s="14"/>
      <c r="B12" s="134" t="s">
        <v>55</v>
      </c>
      <c r="C12" s="135"/>
      <c r="D12" s="135"/>
      <c r="E12" s="135"/>
      <c r="F12" s="136"/>
      <c r="G12" s="32"/>
    </row>
    <row r="13">
      <c r="A13" s="37"/>
      <c r="B13" s="137"/>
      <c r="C13" s="37"/>
      <c r="D13" s="37"/>
      <c r="E13" s="37"/>
      <c r="F13" s="138"/>
      <c r="G13" s="3"/>
    </row>
    <row r="14" ht="26.25" customHeight="1">
      <c r="A14" s="40"/>
      <c r="B14" s="139" t="s">
        <v>56</v>
      </c>
      <c r="C14" s="42"/>
      <c r="D14" s="140">
        <v>20.0</v>
      </c>
      <c r="E14" s="44"/>
      <c r="F14" s="141" t="s">
        <v>57</v>
      </c>
      <c r="G14" s="3"/>
    </row>
    <row r="15">
      <c r="A15" s="40"/>
      <c r="B15" s="142"/>
      <c r="C15" s="37"/>
      <c r="D15" s="37"/>
      <c r="E15" s="37"/>
      <c r="F15" s="143"/>
      <c r="G15" s="3"/>
    </row>
    <row r="16">
      <c r="A16" s="40"/>
      <c r="B16" s="139" t="s">
        <v>58</v>
      </c>
      <c r="C16" s="42"/>
      <c r="D16" s="140">
        <v>30.0</v>
      </c>
      <c r="E16" s="44"/>
      <c r="F16" s="141" t="s">
        <v>59</v>
      </c>
      <c r="G16" s="3"/>
    </row>
    <row r="17">
      <c r="A17" s="40"/>
      <c r="B17" s="142"/>
      <c r="C17" s="37"/>
      <c r="D17" s="37"/>
      <c r="E17" s="37"/>
      <c r="F17" s="143"/>
      <c r="G17" s="3"/>
    </row>
    <row r="18" ht="26.25" customHeight="1">
      <c r="A18" s="40"/>
      <c r="B18" s="144" t="s">
        <v>60</v>
      </c>
      <c r="C18" s="42"/>
      <c r="D18" s="140">
        <v>100.0</v>
      </c>
      <c r="E18" s="44"/>
      <c r="F18" s="141" t="s">
        <v>61</v>
      </c>
      <c r="G18" s="3"/>
    </row>
    <row r="19">
      <c r="A19" s="40"/>
      <c r="B19" s="142"/>
      <c r="C19" s="37"/>
      <c r="D19" s="37"/>
      <c r="E19" s="37"/>
      <c r="F19" s="143"/>
      <c r="G19" s="3"/>
    </row>
    <row r="20" ht="26.25" customHeight="1">
      <c r="A20" s="40"/>
      <c r="B20" s="144" t="s">
        <v>62</v>
      </c>
      <c r="C20" s="42"/>
      <c r="D20" s="145">
        <v>10.0</v>
      </c>
      <c r="E20" s="44"/>
      <c r="F20" s="141" t="s">
        <v>63</v>
      </c>
      <c r="G20" s="3"/>
    </row>
    <row r="21">
      <c r="A21" s="40"/>
      <c r="B21" s="142"/>
      <c r="C21" s="37"/>
      <c r="D21" s="37"/>
      <c r="E21" s="37"/>
      <c r="F21" s="143"/>
      <c r="G21" s="3"/>
    </row>
    <row r="22" ht="26.25" customHeight="1">
      <c r="A22" s="40"/>
      <c r="B22" s="144" t="s">
        <v>64</v>
      </c>
      <c r="C22" s="42"/>
      <c r="D22" s="140">
        <v>50.0</v>
      </c>
      <c r="E22" s="44"/>
      <c r="F22" s="141" t="s">
        <v>65</v>
      </c>
      <c r="G22" s="3"/>
    </row>
    <row r="23">
      <c r="A23" s="14"/>
      <c r="B23" s="146"/>
      <c r="C23" s="147"/>
      <c r="D23" s="148"/>
      <c r="E23" s="148"/>
      <c r="F23" s="149"/>
      <c r="G23" s="3"/>
    </row>
    <row r="24" ht="19.5" customHeight="1">
      <c r="A24" s="33"/>
      <c r="B24" s="33"/>
      <c r="C24" s="33"/>
      <c r="D24" s="33"/>
      <c r="E24" s="33"/>
      <c r="F24" s="33"/>
      <c r="G24" s="32"/>
    </row>
    <row r="25" ht="36.0" customHeight="1">
      <c r="A25" s="33"/>
      <c r="B25" s="134" t="s">
        <v>66</v>
      </c>
      <c r="C25" s="135"/>
      <c r="D25" s="135"/>
      <c r="E25" s="135"/>
      <c r="F25" s="136"/>
      <c r="G25" s="32"/>
    </row>
    <row r="26">
      <c r="A26" s="37"/>
      <c r="B26" s="150"/>
      <c r="C26" s="37"/>
      <c r="D26" s="68"/>
      <c r="E26" s="69"/>
      <c r="F26" s="151"/>
      <c r="G26" s="3"/>
    </row>
    <row r="27" ht="25.5" customHeight="1">
      <c r="A27" s="40"/>
      <c r="B27" s="152" t="s">
        <v>33</v>
      </c>
      <c r="C27" s="24"/>
      <c r="D27" s="153">
        <f>(D14*91.3)+(D16*19.1)+(D18*70)+(D20*50.1)+(D22*67.2)</f>
        <v>13260</v>
      </c>
      <c r="E27" s="73"/>
      <c r="F27" s="154" t="s">
        <v>67</v>
      </c>
      <c r="G27" s="3"/>
    </row>
    <row r="28" ht="25.5" customHeight="1">
      <c r="A28" s="40"/>
      <c r="B28" s="155" t="s">
        <v>34</v>
      </c>
      <c r="C28" s="24"/>
      <c r="D28" s="156">
        <f>D27/1000</f>
        <v>13.26</v>
      </c>
      <c r="E28" s="78"/>
      <c r="F28" s="157"/>
      <c r="G28" s="3"/>
    </row>
    <row r="29">
      <c r="A29" s="80"/>
      <c r="B29" s="158"/>
      <c r="C29" s="82"/>
      <c r="D29" s="83"/>
      <c r="E29" s="84"/>
      <c r="F29" s="159"/>
      <c r="G29" s="3"/>
    </row>
    <row r="30" ht="42.0" customHeight="1">
      <c r="A30" s="86"/>
      <c r="B30" s="160" t="s">
        <v>68</v>
      </c>
      <c r="C30" s="88"/>
      <c r="D30" s="88"/>
      <c r="E30" s="88"/>
      <c r="F30" s="161"/>
      <c r="G30" s="3"/>
    </row>
    <row r="31">
      <c r="A31" s="90"/>
      <c r="B31" s="162"/>
      <c r="C31" s="92"/>
      <c r="D31" s="93"/>
      <c r="E31" s="94"/>
      <c r="F31" s="163"/>
      <c r="G31" s="3"/>
    </row>
    <row r="32" ht="24.0" customHeight="1">
      <c r="A32" s="96"/>
      <c r="B32" s="164" t="s">
        <v>36</v>
      </c>
      <c r="C32" s="98"/>
      <c r="D32" s="165">
        <f>D27/0.2176</f>
        <v>60937.5</v>
      </c>
      <c r="E32" s="100"/>
      <c r="F32" s="166" t="s">
        <v>37</v>
      </c>
      <c r="G32" s="3"/>
    </row>
    <row r="33" ht="24.0" customHeight="1">
      <c r="A33" s="96"/>
      <c r="B33" s="167" t="s">
        <v>38</v>
      </c>
      <c r="C33" s="103"/>
      <c r="D33" s="168">
        <f>D27/0.22997</f>
        <v>57659.69474</v>
      </c>
      <c r="E33" s="104"/>
      <c r="F33" s="169" t="s">
        <v>39</v>
      </c>
      <c r="G33" s="3"/>
    </row>
    <row r="34" ht="24.0" customHeight="1">
      <c r="A34" s="96"/>
      <c r="B34" s="167" t="s">
        <v>40</v>
      </c>
      <c r="C34" s="103"/>
      <c r="D34" s="168">
        <f>D27/162.24</f>
        <v>81.73076923</v>
      </c>
      <c r="E34" s="104"/>
      <c r="F34" s="169" t="s">
        <v>41</v>
      </c>
      <c r="G34" s="3"/>
    </row>
    <row r="35" ht="24.0" customHeight="1">
      <c r="A35" s="96"/>
      <c r="B35" s="167" t="s">
        <v>42</v>
      </c>
      <c r="C35" s="106"/>
      <c r="D35" s="168">
        <f>D27/31.06</f>
        <v>426.9156471</v>
      </c>
      <c r="E35" s="107"/>
      <c r="F35" s="170" t="s">
        <v>43</v>
      </c>
      <c r="G35" s="3"/>
    </row>
    <row r="36" ht="24.0" customHeight="1">
      <c r="A36" s="96"/>
      <c r="B36" s="171" t="s">
        <v>44</v>
      </c>
      <c r="C36" s="110"/>
      <c r="D36" s="172">
        <f>D27/7.26</f>
        <v>1826.446281</v>
      </c>
      <c r="E36" s="111"/>
      <c r="F36" s="170" t="s">
        <v>45</v>
      </c>
      <c r="G36" s="3"/>
    </row>
    <row r="37" ht="15.75" customHeight="1">
      <c r="A37" s="14"/>
      <c r="B37" s="173"/>
      <c r="C37" s="14"/>
      <c r="D37" s="3"/>
      <c r="E37" s="3"/>
      <c r="F37" s="174"/>
      <c r="G37" s="3"/>
    </row>
    <row r="38" ht="15.75" customHeight="1">
      <c r="A38" s="14"/>
      <c r="B38" s="173"/>
      <c r="C38" s="14"/>
      <c r="D38" s="3"/>
      <c r="E38" s="3"/>
      <c r="F38" s="174"/>
      <c r="G38" s="3"/>
    </row>
    <row r="39" ht="44.25" customHeight="1">
      <c r="A39" s="33"/>
      <c r="B39" s="175" t="s">
        <v>69</v>
      </c>
      <c r="F39" s="176"/>
      <c r="G39" s="32"/>
    </row>
    <row r="40" ht="15.75" customHeight="1">
      <c r="A40" s="14"/>
      <c r="B40" s="173"/>
      <c r="C40" s="14"/>
      <c r="D40" s="3"/>
      <c r="E40" s="3"/>
      <c r="F40" s="174"/>
      <c r="G40" s="3"/>
    </row>
    <row r="41" ht="72.75" customHeight="1">
      <c r="A41" s="115"/>
      <c r="B41" s="177" t="s">
        <v>47</v>
      </c>
      <c r="C41" s="122"/>
      <c r="D41" s="123"/>
      <c r="E41" s="68"/>
      <c r="F41" s="178" t="s">
        <v>70</v>
      </c>
      <c r="G41" s="3"/>
    </row>
    <row r="42" ht="15.75" customHeight="1">
      <c r="A42" s="14"/>
      <c r="B42" s="179"/>
      <c r="C42" s="147"/>
      <c r="D42" s="148"/>
      <c r="E42" s="148"/>
      <c r="F42" s="180"/>
      <c r="G42" s="3"/>
    </row>
    <row r="43" ht="15.75" customHeight="1">
      <c r="A43" s="14"/>
      <c r="B43" s="14"/>
      <c r="C43" s="14"/>
      <c r="D43" s="3"/>
      <c r="E43" s="3"/>
      <c r="F43" s="3"/>
      <c r="G43" s="3"/>
    </row>
    <row r="44" ht="15.75" customHeight="1">
      <c r="A44" s="14"/>
      <c r="B44" s="14"/>
      <c r="C44" s="14"/>
      <c r="D44" s="3"/>
      <c r="E44" s="3"/>
      <c r="F44" s="3"/>
      <c r="G44" s="3"/>
    </row>
  </sheetData>
  <mergeCells count="13">
    <mergeCell ref="B12:F12"/>
    <mergeCell ref="B25:F25"/>
    <mergeCell ref="F27:F28"/>
    <mergeCell ref="B30:F30"/>
    <mergeCell ref="B39:F39"/>
    <mergeCell ref="B41:D41"/>
    <mergeCell ref="C2:F2"/>
    <mergeCell ref="B4:F4"/>
    <mergeCell ref="D5:F5"/>
    <mergeCell ref="D6:F6"/>
    <mergeCell ref="D7:F7"/>
    <mergeCell ref="B9:F9"/>
    <mergeCell ref="B10:F10"/>
  </mergeCells>
  <hyperlinks>
    <hyperlink r:id="rId1" ref="B10"/>
    <hyperlink r:id="rId2" ref="B41"/>
  </hyperlinks>
  <printOptions/>
  <pageMargins bottom="0.75" footer="0.0" header="0.0" left="0.7" right="0.7" top="0.75"/>
  <pageSetup orientation="landscape"/>
  <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2CC1E"/>
    <pageSetUpPr/>
  </sheetPr>
  <sheetViews>
    <sheetView showGridLines="0" workbookViewId="0"/>
  </sheetViews>
  <sheetFormatPr customHeight="1" defaultColWidth="14.43" defaultRowHeight="15.0"/>
  <cols>
    <col customWidth="1" min="1" max="1" width="7.29"/>
    <col customWidth="1" min="2" max="2" width="35.0"/>
    <col customWidth="1" min="3" max="3" width="2.43"/>
    <col customWidth="1" min="4" max="4" width="30.71"/>
    <col customWidth="1" min="5" max="5" width="2.0"/>
    <col customWidth="1" min="6" max="6" width="104.71"/>
    <col customWidth="1" min="7" max="7" width="8.29"/>
  </cols>
  <sheetData>
    <row r="1" ht="13.5" customHeight="1">
      <c r="A1" s="119"/>
      <c r="B1" s="120"/>
      <c r="C1" s="120"/>
      <c r="D1" s="120"/>
      <c r="E1" s="120"/>
      <c r="F1" s="120"/>
      <c r="G1" s="3"/>
    </row>
    <row r="2" ht="60.75" customHeight="1">
      <c r="A2" s="14"/>
      <c r="B2" s="17"/>
      <c r="C2" s="181" t="s">
        <v>71</v>
      </c>
      <c r="D2" s="182"/>
      <c r="E2" s="182"/>
      <c r="F2" s="183"/>
      <c r="G2" s="3"/>
    </row>
    <row r="3" ht="15.75" customHeight="1">
      <c r="A3" s="14"/>
      <c r="B3" s="14"/>
      <c r="C3" s="14"/>
      <c r="D3" s="3"/>
      <c r="E3" s="3"/>
      <c r="F3" s="3"/>
      <c r="G3" s="3"/>
    </row>
    <row r="4" ht="39.75" customHeight="1">
      <c r="A4" s="14"/>
      <c r="B4" s="184" t="s">
        <v>72</v>
      </c>
      <c r="C4" s="185"/>
      <c r="D4" s="185"/>
      <c r="E4" s="185"/>
      <c r="F4" s="186"/>
      <c r="G4" s="187"/>
    </row>
    <row r="5" ht="22.5" customHeight="1">
      <c r="A5" s="14"/>
      <c r="B5" s="24"/>
      <c r="C5" s="14"/>
      <c r="D5" s="25"/>
      <c r="G5" s="3"/>
    </row>
    <row r="6" ht="215.25" customHeight="1">
      <c r="A6" s="14"/>
      <c r="B6" s="188" t="s">
        <v>73</v>
      </c>
      <c r="C6" s="189"/>
      <c r="D6" s="190" t="s">
        <v>74</v>
      </c>
      <c r="E6" s="191"/>
      <c r="F6" s="192"/>
      <c r="G6" s="3"/>
    </row>
    <row r="7" ht="15.75" customHeight="1">
      <c r="A7" s="14"/>
      <c r="B7" s="24"/>
      <c r="C7" s="14"/>
      <c r="D7" s="3"/>
      <c r="G7" s="3"/>
    </row>
    <row r="8" ht="15.75" customHeight="1">
      <c r="A8" s="14"/>
      <c r="B8" s="14"/>
      <c r="C8" s="14"/>
      <c r="D8" s="3"/>
      <c r="E8" s="3"/>
      <c r="F8" s="3"/>
      <c r="G8" s="3"/>
    </row>
    <row r="9" ht="46.5" customHeight="1">
      <c r="A9" s="14"/>
      <c r="B9" s="193" t="s">
        <v>75</v>
      </c>
      <c r="C9" s="19"/>
      <c r="D9" s="19"/>
      <c r="E9" s="19"/>
      <c r="F9" s="20"/>
      <c r="G9" s="3"/>
    </row>
    <row r="10" ht="93.0" customHeight="1">
      <c r="A10" s="14"/>
      <c r="B10" s="194" t="s">
        <v>76</v>
      </c>
      <c r="C10" s="19"/>
      <c r="D10" s="19"/>
      <c r="E10" s="19"/>
      <c r="F10" s="20"/>
      <c r="G10" s="32"/>
    </row>
    <row r="11" ht="14.25" customHeight="1">
      <c r="A11" s="33"/>
      <c r="B11" s="33"/>
      <c r="C11" s="33"/>
      <c r="D11" s="33"/>
      <c r="E11" s="33"/>
      <c r="F11" s="33"/>
      <c r="G11" s="32"/>
    </row>
    <row r="12" ht="47.25" customHeight="1">
      <c r="A12" s="33"/>
      <c r="B12" s="195" t="s">
        <v>77</v>
      </c>
      <c r="C12" s="196"/>
      <c r="D12" s="196"/>
      <c r="E12" s="196"/>
      <c r="F12" s="197"/>
      <c r="G12" s="32"/>
    </row>
    <row r="13">
      <c r="A13" s="37"/>
      <c r="B13" s="198"/>
      <c r="C13" s="37"/>
      <c r="D13" s="37"/>
      <c r="E13" s="37"/>
      <c r="F13" s="199"/>
      <c r="G13" s="3"/>
    </row>
    <row r="14" ht="26.25" customHeight="1">
      <c r="A14" s="40"/>
      <c r="B14" s="200" t="s">
        <v>78</v>
      </c>
      <c r="C14" s="42"/>
      <c r="D14" s="201">
        <v>50.0</v>
      </c>
      <c r="E14" s="44"/>
      <c r="F14" s="202" t="s">
        <v>79</v>
      </c>
      <c r="G14" s="3"/>
    </row>
    <row r="15">
      <c r="A15" s="37"/>
      <c r="B15" s="198"/>
      <c r="C15" s="37"/>
      <c r="D15" s="37"/>
      <c r="E15" s="37"/>
      <c r="F15" s="199"/>
      <c r="G15" s="3"/>
    </row>
    <row r="16">
      <c r="A16" s="14"/>
      <c r="B16" s="203"/>
      <c r="C16" s="204"/>
      <c r="D16" s="205"/>
      <c r="E16" s="205"/>
      <c r="F16" s="206"/>
      <c r="G16" s="3"/>
    </row>
    <row r="17" ht="19.5" customHeight="1">
      <c r="A17" s="33"/>
      <c r="B17" s="33"/>
      <c r="C17" s="33"/>
      <c r="D17" s="33"/>
      <c r="E17" s="33"/>
      <c r="F17" s="33"/>
      <c r="G17" s="32"/>
    </row>
    <row r="18" ht="36.0" customHeight="1">
      <c r="A18" s="33"/>
      <c r="B18" s="195" t="s">
        <v>80</v>
      </c>
      <c r="C18" s="196"/>
      <c r="D18" s="196"/>
      <c r="E18" s="196"/>
      <c r="F18" s="197"/>
      <c r="G18" s="32"/>
    </row>
    <row r="19">
      <c r="A19" s="37"/>
      <c r="B19" s="207"/>
      <c r="C19" s="37"/>
      <c r="D19" s="68"/>
      <c r="E19" s="69"/>
      <c r="F19" s="208"/>
      <c r="G19" s="3"/>
    </row>
    <row r="20" ht="36.0" customHeight="1">
      <c r="A20" s="40"/>
      <c r="B20" s="209" t="s">
        <v>81</v>
      </c>
      <c r="C20" s="210"/>
      <c r="D20" s="211">
        <f>D14*0.01</f>
        <v>0.5</v>
      </c>
      <c r="E20" s="73"/>
      <c r="F20" s="212" t="s">
        <v>82</v>
      </c>
      <c r="G20" s="3"/>
    </row>
    <row r="21" ht="36.0" customHeight="1">
      <c r="A21" s="40"/>
      <c r="B21" s="209" t="s">
        <v>83</v>
      </c>
      <c r="C21" s="210"/>
      <c r="D21" s="211">
        <f>D14*0.72</f>
        <v>36</v>
      </c>
      <c r="E21" s="78"/>
      <c r="F21" s="213"/>
      <c r="G21" s="3"/>
    </row>
    <row r="22" ht="36.0" customHeight="1">
      <c r="A22" s="40"/>
      <c r="B22" s="209" t="s">
        <v>84</v>
      </c>
      <c r="C22" s="210"/>
      <c r="D22" s="211">
        <f>D14*0.11</f>
        <v>5.5</v>
      </c>
      <c r="E22" s="78"/>
      <c r="F22" s="213"/>
      <c r="G22" s="3"/>
    </row>
    <row r="23" ht="36.0" customHeight="1">
      <c r="A23" s="40"/>
      <c r="B23" s="209" t="s">
        <v>85</v>
      </c>
      <c r="C23" s="210"/>
      <c r="D23" s="211">
        <f>D14*0.16</f>
        <v>8</v>
      </c>
      <c r="E23" s="78"/>
      <c r="F23" s="214"/>
      <c r="G23" s="3"/>
    </row>
    <row r="24">
      <c r="A24" s="80"/>
      <c r="B24" s="215"/>
      <c r="C24" s="82"/>
      <c r="D24" s="83"/>
      <c r="E24" s="84"/>
      <c r="F24" s="216"/>
      <c r="G24" s="3"/>
    </row>
    <row r="25" ht="59.25" customHeight="1">
      <c r="A25" s="86"/>
      <c r="B25" s="217" t="s">
        <v>86</v>
      </c>
      <c r="C25" s="88"/>
      <c r="D25" s="88"/>
      <c r="E25" s="88"/>
      <c r="F25" s="218"/>
      <c r="G25" s="3"/>
    </row>
    <row r="26">
      <c r="A26" s="90"/>
      <c r="B26" s="219"/>
      <c r="C26" s="92"/>
      <c r="D26" s="93"/>
      <c r="E26" s="94"/>
      <c r="F26" s="220"/>
      <c r="G26" s="3"/>
    </row>
    <row r="27" ht="24.0" customHeight="1">
      <c r="A27" s="96"/>
      <c r="B27" s="221" t="s">
        <v>87</v>
      </c>
      <c r="C27" s="98"/>
      <c r="D27" s="222">
        <f>55.2*D14/100</f>
        <v>27.6</v>
      </c>
      <c r="E27" s="100"/>
      <c r="F27" s="223" t="s">
        <v>88</v>
      </c>
      <c r="G27" s="3"/>
    </row>
    <row r="28" ht="24.0" customHeight="1">
      <c r="A28" s="96"/>
      <c r="B28" s="224" t="s">
        <v>89</v>
      </c>
      <c r="C28" s="103"/>
      <c r="D28" s="222">
        <f>17.2*D14/100</f>
        <v>8.6</v>
      </c>
      <c r="E28" s="104"/>
      <c r="F28" s="225" t="s">
        <v>90</v>
      </c>
      <c r="G28" s="3"/>
    </row>
    <row r="29" ht="24.0" customHeight="1">
      <c r="A29" s="96"/>
      <c r="B29" s="221" t="s">
        <v>91</v>
      </c>
      <c r="C29" s="103"/>
      <c r="D29" s="222">
        <f>7.2*D14/100</f>
        <v>3.6</v>
      </c>
      <c r="E29" s="104"/>
      <c r="F29" s="225" t="s">
        <v>92</v>
      </c>
      <c r="G29" s="3"/>
    </row>
    <row r="30" ht="24.0" customHeight="1">
      <c r="A30" s="96"/>
      <c r="B30" s="221" t="s">
        <v>93</v>
      </c>
      <c r="C30" s="106"/>
      <c r="D30" s="222">
        <f>4.1*D14/100</f>
        <v>2.05</v>
      </c>
      <c r="E30" s="107"/>
      <c r="F30" s="226" t="s">
        <v>94</v>
      </c>
      <c r="G30" s="3"/>
    </row>
    <row r="31" ht="24.0" customHeight="1">
      <c r="A31" s="96"/>
      <c r="B31" s="221" t="s">
        <v>95</v>
      </c>
      <c r="C31" s="106"/>
      <c r="D31" s="222">
        <f>3.7*D14/100</f>
        <v>1.85</v>
      </c>
      <c r="E31" s="107"/>
      <c r="F31" s="226" t="s">
        <v>96</v>
      </c>
      <c r="G31" s="3"/>
    </row>
    <row r="32" ht="24.0" customHeight="1">
      <c r="A32" s="96"/>
      <c r="B32" s="221" t="s">
        <v>97</v>
      </c>
      <c r="C32" s="106"/>
      <c r="D32" s="222">
        <f>3.3*D14/100</f>
        <v>1.65</v>
      </c>
      <c r="E32" s="107"/>
      <c r="F32" s="223" t="s">
        <v>98</v>
      </c>
      <c r="G32" s="3"/>
    </row>
    <row r="33" ht="24.0" customHeight="1">
      <c r="A33" s="96"/>
      <c r="B33" s="221" t="s">
        <v>99</v>
      </c>
      <c r="C33" s="106"/>
      <c r="D33" s="222">
        <f>2*D14/100</f>
        <v>1</v>
      </c>
      <c r="E33" s="107"/>
      <c r="F33" s="226" t="s">
        <v>100</v>
      </c>
      <c r="G33" s="3"/>
    </row>
    <row r="34" ht="24.0" customHeight="1">
      <c r="A34" s="96"/>
      <c r="B34" s="221" t="s">
        <v>101</v>
      </c>
      <c r="C34" s="110"/>
      <c r="D34" s="222">
        <f>1.5*D14/100</f>
        <v>0.75</v>
      </c>
      <c r="E34" s="111"/>
      <c r="F34" s="226" t="s">
        <v>102</v>
      </c>
      <c r="G34" s="3"/>
    </row>
    <row r="35" ht="24.0" customHeight="1">
      <c r="A35" s="96"/>
      <c r="B35" s="224" t="s">
        <v>103</v>
      </c>
      <c r="C35" s="110"/>
      <c r="D35" s="222">
        <f>1.3*D14/100</f>
        <v>0.65</v>
      </c>
      <c r="E35" s="111"/>
      <c r="F35" s="226" t="s">
        <v>104</v>
      </c>
      <c r="G35" s="3"/>
    </row>
    <row r="36" ht="24.0" customHeight="1">
      <c r="A36" s="96"/>
      <c r="B36" s="224" t="s">
        <v>105</v>
      </c>
      <c r="C36" s="110"/>
      <c r="D36" s="222">
        <f>1.2*D14/100</f>
        <v>0.6</v>
      </c>
      <c r="E36" s="111"/>
      <c r="F36" s="226" t="s">
        <v>106</v>
      </c>
      <c r="G36" s="3"/>
    </row>
    <row r="37" ht="15.75" customHeight="1">
      <c r="A37" s="14"/>
      <c r="B37" s="227"/>
      <c r="C37" s="14"/>
      <c r="D37" s="3"/>
      <c r="E37" s="3"/>
      <c r="F37" s="228"/>
      <c r="G37" s="3"/>
    </row>
    <row r="38" ht="15.75" customHeight="1">
      <c r="A38" s="14"/>
      <c r="B38" s="227"/>
      <c r="C38" s="14"/>
      <c r="D38" s="3"/>
      <c r="E38" s="3"/>
      <c r="F38" s="228"/>
      <c r="G38" s="3"/>
    </row>
    <row r="39" ht="44.25" customHeight="1">
      <c r="A39" s="33"/>
      <c r="B39" s="229" t="s">
        <v>107</v>
      </c>
      <c r="F39" s="213"/>
      <c r="G39" s="32"/>
    </row>
    <row r="40" ht="82.5" customHeight="1">
      <c r="A40" s="115"/>
      <c r="B40" s="230" t="s">
        <v>108</v>
      </c>
      <c r="C40" s="191"/>
      <c r="D40" s="192"/>
      <c r="E40" s="68"/>
      <c r="F40" s="231" t="s">
        <v>109</v>
      </c>
      <c r="G40" s="3"/>
    </row>
    <row r="41" ht="15.75" customHeight="1">
      <c r="A41" s="14"/>
      <c r="B41" s="232"/>
      <c r="C41" s="204"/>
      <c r="D41" s="205"/>
      <c r="E41" s="205"/>
      <c r="F41" s="233"/>
      <c r="G41" s="3"/>
    </row>
    <row r="42" ht="15.75" customHeight="1">
      <c r="A42" s="14"/>
      <c r="B42" s="14"/>
      <c r="C42" s="14"/>
      <c r="D42" s="3"/>
      <c r="E42" s="3"/>
      <c r="F42" s="3"/>
      <c r="G42" s="3"/>
    </row>
    <row r="43" ht="15.75" customHeight="1">
      <c r="A43" s="14"/>
      <c r="B43" s="14"/>
      <c r="C43" s="14"/>
      <c r="D43" s="3"/>
      <c r="E43" s="3"/>
      <c r="F43" s="3"/>
      <c r="G43" s="3"/>
    </row>
  </sheetData>
  <mergeCells count="13">
    <mergeCell ref="B12:F12"/>
    <mergeCell ref="B18:F18"/>
    <mergeCell ref="F20:F23"/>
    <mergeCell ref="B25:F25"/>
    <mergeCell ref="B39:F39"/>
    <mergeCell ref="B40:D40"/>
    <mergeCell ref="C2:F2"/>
    <mergeCell ref="B4:F4"/>
    <mergeCell ref="D5:F5"/>
    <mergeCell ref="D6:F6"/>
    <mergeCell ref="D7:F7"/>
    <mergeCell ref="B9:F9"/>
    <mergeCell ref="B10:F10"/>
  </mergeCells>
  <hyperlinks>
    <hyperlink r:id="rId1" ref="B10"/>
    <hyperlink r:id="rId2" ref="B25"/>
    <hyperlink r:id="rId3" ref="B40"/>
  </hyperlinks>
  <printOptions/>
  <pageMargins bottom="0.75" footer="0.0" header="0.0" left="0.7" right="0.7" top="0.75"/>
  <pageSetup orientation="landscape"/>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B3B197ACA49241A7E00C336D906EF4" ma:contentTypeVersion="18" ma:contentTypeDescription="Crée un document." ma:contentTypeScope="" ma:versionID="252e55f613c84de8689c8720db0c7c49">
  <xsd:schema xmlns:xsd="http://www.w3.org/2001/XMLSchema" xmlns:xs="http://www.w3.org/2001/XMLSchema" xmlns:p="http://schemas.microsoft.com/office/2006/metadata/properties" xmlns:ns2="97ab4e49-b438-4b43-8ce3-08199970d0a7" xmlns:ns3="083a50dd-2109-4561-8e04-001e5073108e" targetNamespace="http://schemas.microsoft.com/office/2006/metadata/properties" ma:root="true" ma:fieldsID="55727bdba08ad1dee87aae2f469414d3" ns2:_="" ns3:_="">
    <xsd:import namespace="97ab4e49-b438-4b43-8ce3-08199970d0a7"/>
    <xsd:import namespace="083a50dd-2109-4561-8e04-001e5073108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ab4e49-b438-4b43-8ce3-08199970d0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alises d’images" ma:readOnly="false" ma:fieldId="{5cf76f15-5ced-4ddc-b409-7134ff3c332f}" ma:taxonomyMulti="true" ma:sspId="9aaf863f-9d2b-440a-a93f-cc3ea370b3a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3a50dd-2109-4561-8e04-001e5073108e" elementFormDefault="qualified">
    <xsd:import namespace="http://schemas.microsoft.com/office/2006/documentManagement/types"/>
    <xsd:import namespace="http://schemas.microsoft.com/office/infopath/2007/PartnerControls"/>
    <xsd:element name="SharedWithUsers" ma:index="14"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Partagé avec détails" ma:internalName="SharedWithDetails" ma:readOnly="true">
      <xsd:simpleType>
        <xsd:restriction base="dms:Note">
          <xsd:maxLength value="255"/>
        </xsd:restriction>
      </xsd:simpleType>
    </xsd:element>
    <xsd:element name="TaxCatchAll" ma:index="23" nillable="true" ma:displayName="Taxonomy Catch All Column" ma:hidden="true" ma:list="{3ca705ff-36af-4a5b-a63a-b2e5cd94954c}" ma:internalName="TaxCatchAll" ma:showField="CatchAllData" ma:web="083a50dd-2109-4561-8e04-001e507310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53D986-CAC2-428B-B7FF-DBCCC758418E}"/>
</file>

<file path=customXml/itemProps2.xml><?xml version="1.0" encoding="utf-8"?>
<ds:datastoreItem xmlns:ds="http://schemas.openxmlformats.org/officeDocument/2006/customXml" ds:itemID="{31182059-E0D7-4B49-A321-1FA550B1E91A}"/>
</file>